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7400" windowHeight="7935"/>
  </bookViews>
  <sheets>
    <sheet name="DATA" sheetId="1" r:id="rId1"/>
    <sheet name="STATEMENT" sheetId="2" r:id="rId2"/>
  </sheets>
  <definedNames>
    <definedName name="_xlnm.Print_Area" localSheetId="1">STATEMENT!$A$1:$M$70</definedName>
  </definedNames>
  <calcPr calcId="124519"/>
</workbook>
</file>

<file path=xl/calcChain.xml><?xml version="1.0" encoding="utf-8"?>
<calcChain xmlns="http://schemas.openxmlformats.org/spreadsheetml/2006/main">
  <c r="M42" i="2"/>
  <c r="M41"/>
  <c r="M39"/>
  <c r="M33"/>
  <c r="B33"/>
  <c r="S37" i="1"/>
  <c r="M30" i="2"/>
  <c r="M31"/>
  <c r="M32"/>
  <c r="M29"/>
  <c r="M26"/>
  <c r="M25"/>
  <c r="B26"/>
  <c r="B25"/>
  <c r="M24"/>
  <c r="M23"/>
  <c r="M22"/>
  <c r="M14"/>
  <c r="M12"/>
  <c r="M10"/>
  <c r="P53" i="1"/>
  <c r="M8" i="2"/>
  <c r="H65"/>
  <c r="H64"/>
  <c r="L65"/>
  <c r="K65"/>
  <c r="J65"/>
  <c r="I65"/>
  <c r="F65"/>
  <c r="E65"/>
  <c r="D65"/>
  <c r="C65"/>
  <c r="F18" i="1"/>
  <c r="G65" i="2" s="1"/>
  <c r="F17" i="1"/>
  <c r="K19"/>
  <c r="R34" s="1"/>
  <c r="H52" i="2"/>
  <c r="I52"/>
  <c r="J52"/>
  <c r="K52"/>
  <c r="L52"/>
  <c r="H53"/>
  <c r="I53"/>
  <c r="J53"/>
  <c r="K53"/>
  <c r="L53"/>
  <c r="H54"/>
  <c r="I54"/>
  <c r="J54"/>
  <c r="K54"/>
  <c r="L54"/>
  <c r="H55"/>
  <c r="I55"/>
  <c r="J55"/>
  <c r="K55"/>
  <c r="L55"/>
  <c r="H56"/>
  <c r="I56"/>
  <c r="J56"/>
  <c r="K56"/>
  <c r="L56"/>
  <c r="H57"/>
  <c r="I57"/>
  <c r="J57"/>
  <c r="K57"/>
  <c r="L57"/>
  <c r="H58"/>
  <c r="I58"/>
  <c r="J58"/>
  <c r="K58"/>
  <c r="L58"/>
  <c r="H59"/>
  <c r="I59"/>
  <c r="J59"/>
  <c r="K59"/>
  <c r="L59"/>
  <c r="H60"/>
  <c r="I60"/>
  <c r="J60"/>
  <c r="K60"/>
  <c r="L60"/>
  <c r="H61"/>
  <c r="I61"/>
  <c r="J61"/>
  <c r="K61"/>
  <c r="L61"/>
  <c r="H62"/>
  <c r="I62"/>
  <c r="J62"/>
  <c r="K62"/>
  <c r="L62"/>
  <c r="H63"/>
  <c r="I63"/>
  <c r="J63"/>
  <c r="K63"/>
  <c r="L63"/>
  <c r="I64"/>
  <c r="J64"/>
  <c r="K64"/>
  <c r="L64"/>
  <c r="F52"/>
  <c r="F53"/>
  <c r="F54"/>
  <c r="F55"/>
  <c r="F56"/>
  <c r="F57"/>
  <c r="F58"/>
  <c r="F59"/>
  <c r="F60"/>
  <c r="F61"/>
  <c r="F62"/>
  <c r="F63"/>
  <c r="F64"/>
  <c r="E64"/>
  <c r="E63"/>
  <c r="E62"/>
  <c r="E61"/>
  <c r="E60"/>
  <c r="E59"/>
  <c r="E58"/>
  <c r="E57"/>
  <c r="E56"/>
  <c r="E55"/>
  <c r="E54"/>
  <c r="E53"/>
  <c r="E52"/>
  <c r="D64"/>
  <c r="D63"/>
  <c r="D62"/>
  <c r="D61"/>
  <c r="D60"/>
  <c r="D59"/>
  <c r="D58"/>
  <c r="D57"/>
  <c r="D56"/>
  <c r="D55"/>
  <c r="D54"/>
  <c r="D53"/>
  <c r="D52"/>
  <c r="C64"/>
  <c r="C63"/>
  <c r="C62"/>
  <c r="C61"/>
  <c r="C60"/>
  <c r="C59"/>
  <c r="C58"/>
  <c r="C57"/>
  <c r="C56"/>
  <c r="C55"/>
  <c r="C54"/>
  <c r="C53"/>
  <c r="C52"/>
  <c r="L18" i="1"/>
  <c r="M65" i="2" s="1"/>
  <c r="M7"/>
  <c r="M6"/>
  <c r="J19" i="1"/>
  <c r="K66" i="2" s="1"/>
  <c r="I19" i="1"/>
  <c r="J66" i="2" s="1"/>
  <c r="H19" i="1"/>
  <c r="I66" i="2" s="1"/>
  <c r="G19" i="1"/>
  <c r="N19" s="1"/>
  <c r="L17"/>
  <c r="M64" i="2" s="1"/>
  <c r="L16" i="1"/>
  <c r="M63" i="2" s="1"/>
  <c r="L15" i="1"/>
  <c r="M62" i="2" s="1"/>
  <c r="L14" i="1"/>
  <c r="M61" i="2" s="1"/>
  <c r="L13" i="1"/>
  <c r="M60" i="2" s="1"/>
  <c r="L12" i="1"/>
  <c r="M59" i="2" s="1"/>
  <c r="L11" i="1"/>
  <c r="M58" i="2" s="1"/>
  <c r="L10" i="1"/>
  <c r="M57" i="2" s="1"/>
  <c r="L9" i="1"/>
  <c r="M56" i="2" s="1"/>
  <c r="L8" i="1"/>
  <c r="M55" i="2" s="1"/>
  <c r="L7" i="1"/>
  <c r="M54" i="2" s="1"/>
  <c r="L6" i="1"/>
  <c r="M53" i="2" s="1"/>
  <c r="L5" i="1"/>
  <c r="M52" i="2" s="1"/>
  <c r="G64"/>
  <c r="F16" i="1"/>
  <c r="G63" i="2" s="1"/>
  <c r="F15" i="1"/>
  <c r="G62" i="2" s="1"/>
  <c r="F14" i="1"/>
  <c r="G61" i="2" s="1"/>
  <c r="F13" i="1"/>
  <c r="G60" i="2" s="1"/>
  <c r="F12" i="1"/>
  <c r="G59" i="2" s="1"/>
  <c r="F11" i="1"/>
  <c r="G58" i="2" s="1"/>
  <c r="F10" i="1"/>
  <c r="G57" i="2" s="1"/>
  <c r="F9" i="1"/>
  <c r="G56" i="2" s="1"/>
  <c r="F8" i="1"/>
  <c r="G55" i="2" s="1"/>
  <c r="F7" i="1"/>
  <c r="G54" i="2" s="1"/>
  <c r="F6" i="1"/>
  <c r="G53" i="2" s="1"/>
  <c r="F5" i="1"/>
  <c r="E19"/>
  <c r="F66" i="2" s="1"/>
  <c r="D19" i="1"/>
  <c r="E66" i="2" s="1"/>
  <c r="C19" i="1"/>
  <c r="D66" i="2" s="1"/>
  <c r="B19" i="1"/>
  <c r="C66" i="2" s="1"/>
  <c r="L66"/>
  <c r="M20" l="1"/>
  <c r="M19"/>
  <c r="M18"/>
  <c r="M17"/>
  <c r="M21"/>
  <c r="F19" i="1"/>
  <c r="H66" i="2"/>
  <c r="L19" i="1"/>
  <c r="G52" i="2"/>
  <c r="M66" l="1"/>
  <c r="S34" i="1"/>
  <c r="L27" i="2" s="1"/>
  <c r="R22"/>
  <c r="M5"/>
  <c r="M9" s="1"/>
  <c r="L25" i="1"/>
  <c r="L28" s="1"/>
  <c r="G66" i="2"/>
  <c r="T34" i="1" l="1"/>
  <c r="M27" i="2" s="1"/>
  <c r="M11"/>
  <c r="M13" s="1"/>
  <c r="M15" s="1"/>
  <c r="L30" i="1"/>
  <c r="L45" l="1"/>
  <c r="R46" s="1"/>
  <c r="L38"/>
  <c r="R47" l="1"/>
  <c r="L46" s="1"/>
  <c r="M34" i="2"/>
  <c r="M35" l="1"/>
  <c r="R35" s="1"/>
  <c r="S35" s="1"/>
  <c r="T50" i="1"/>
  <c r="U46"/>
  <c r="U47"/>
  <c r="T47"/>
  <c r="T46"/>
  <c r="T48"/>
  <c r="T49" l="1"/>
  <c r="L47" s="1"/>
  <c r="M36" i="2" s="1"/>
  <c r="T35" s="1"/>
  <c r="U48" i="1"/>
  <c r="P48" l="1"/>
  <c r="P49" s="1"/>
  <c r="L48" s="1"/>
  <c r="M37" i="2" s="1"/>
  <c r="U35"/>
  <c r="V35" s="1"/>
  <c r="L49" i="1" l="1"/>
  <c r="L51" s="1"/>
  <c r="M38" i="2" l="1"/>
  <c r="P52" i="1"/>
  <c r="P54" s="1"/>
  <c r="M40" i="2"/>
  <c r="L54" i="1" l="1"/>
  <c r="M43" i="2" s="1"/>
</calcChain>
</file>

<file path=xl/comments1.xml><?xml version="1.0" encoding="utf-8"?>
<comments xmlns="http://schemas.openxmlformats.org/spreadsheetml/2006/main">
  <authors>
    <author>Sudheer</author>
    <author>Office</author>
  </authors>
  <commentList>
    <comment ref="G17" authorId="0">
      <text>
        <r>
          <rPr>
            <sz val="9"/>
            <color indexed="81"/>
            <rFont val="Tahoma"/>
            <family val="2"/>
          </rPr>
          <t xml:space="preserve">Enter the DA Arrear credited to PF here
</t>
        </r>
      </text>
    </comment>
    <comment ref="G18" authorId="0">
      <text>
        <r>
          <rPr>
            <sz val="9"/>
            <color indexed="81"/>
            <rFont val="Tahoma"/>
            <family val="2"/>
          </rPr>
          <t xml:space="preserve">Here enter the D A Arrear credited to P F Account.
</t>
        </r>
      </text>
    </comment>
    <comment ref="N19" authorId="1">
      <text>
        <r>
          <rPr>
            <sz val="9"/>
            <color indexed="81"/>
            <rFont val="Tahoma"/>
            <family val="2"/>
          </rPr>
          <t xml:space="preserve">PF
</t>
        </r>
      </text>
    </comment>
    <comment ref="E20" authorId="0">
      <text>
        <r>
          <rPr>
            <b/>
            <sz val="8"/>
            <color indexed="81"/>
            <rFont val="Tahoma"/>
            <family val="2"/>
          </rPr>
          <t xml:space="preserve">Enter the total amount of Pay Revision arrears (Encashed Amount + Amount credited to PF) </t>
        </r>
        <r>
          <rPr>
            <b/>
            <sz val="9"/>
            <color indexed="81"/>
            <rFont val="Tahoma"/>
            <family val="2"/>
          </rPr>
          <t>only if you received Pay Revision arrears in 2012-13 Financial Year.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L23" authorId="0">
      <text>
        <r>
          <rPr>
            <sz val="9"/>
            <color indexed="81"/>
            <rFont val="Tahoma"/>
            <family val="2"/>
          </rPr>
          <t>Enter the amount of earned leave surrender during 2011-12.</t>
        </r>
      </text>
    </comment>
    <comment ref="L32" authorId="0">
      <text>
        <r>
          <rPr>
            <sz val="9"/>
            <color indexed="81"/>
            <rFont val="Tahoma"/>
            <family val="2"/>
          </rPr>
          <t xml:space="preserve">The amount paid as tution fee for the full time education of any two children at any educational institution situated in India.  It may be a play school, Nursery School, School, College or University. </t>
        </r>
      </text>
    </comment>
    <comment ref="B36" authorId="0">
      <text>
        <r>
          <rPr>
            <sz val="9"/>
            <color indexed="81"/>
            <rFont val="Tahoma"/>
            <family val="2"/>
          </rPr>
          <t xml:space="preserve">Enter the type of 80C deduction here.
</t>
        </r>
      </text>
    </comment>
  </commentList>
</comments>
</file>

<file path=xl/comments2.xml><?xml version="1.0" encoding="utf-8"?>
<comments xmlns="http://schemas.openxmlformats.org/spreadsheetml/2006/main">
  <authors>
    <author>Sudheer</author>
  </authors>
  <commentList>
    <comment ref="M42" authorId="0">
      <text>
        <r>
          <rPr>
            <sz val="9"/>
            <color indexed="81"/>
            <rFont val="Tahoma"/>
            <family val="2"/>
          </rPr>
          <t xml:space="preserve">If the employee can avail an income tax relief for arrears of salary drawn in the current financial year u/s 89 enter the amount of relief as shown in the 10 E Form.
</t>
        </r>
      </text>
    </comment>
  </commentList>
</comments>
</file>

<file path=xl/sharedStrings.xml><?xml version="1.0" encoding="utf-8"?>
<sst xmlns="http://schemas.openxmlformats.org/spreadsheetml/2006/main" count="185" uniqueCount="138">
  <si>
    <t>Earnings</t>
  </si>
  <si>
    <t>Deductions</t>
  </si>
  <si>
    <t>Pay</t>
  </si>
  <si>
    <t>DA</t>
  </si>
  <si>
    <t>HRA</t>
  </si>
  <si>
    <t>Total</t>
  </si>
  <si>
    <t>P F</t>
  </si>
  <si>
    <t>SLI</t>
  </si>
  <si>
    <t>GIS</t>
  </si>
  <si>
    <t>FBS</t>
  </si>
  <si>
    <t>LIC</t>
  </si>
  <si>
    <t>For the Month</t>
  </si>
  <si>
    <t>DA Arrear</t>
  </si>
  <si>
    <t>Leave Surrender</t>
  </si>
  <si>
    <t>80DD-Expernditure on medical Treatment of mentally or physically handicapped dependents</t>
  </si>
  <si>
    <t>Tution fees for full time education of any 2 children</t>
  </si>
  <si>
    <t>Principal part of housing loan repayment.</t>
  </si>
  <si>
    <t>1..</t>
  </si>
  <si>
    <t>2..</t>
  </si>
  <si>
    <t>3..</t>
  </si>
  <si>
    <t>4..</t>
  </si>
  <si>
    <t>5..</t>
  </si>
  <si>
    <t>6..</t>
  </si>
  <si>
    <t>Signature</t>
  </si>
  <si>
    <t>Name and Designation:</t>
  </si>
  <si>
    <t>2-</t>
  </si>
  <si>
    <t>1-(a)</t>
  </si>
  <si>
    <t>(b)</t>
  </si>
  <si>
    <t>(c.)</t>
  </si>
  <si>
    <t>Festival Allowance/Bonus/Ex-gratia and incentive.</t>
  </si>
  <si>
    <t>(d)</t>
  </si>
  <si>
    <t>Pay Revision Arrears.</t>
  </si>
  <si>
    <t>(e)</t>
  </si>
  <si>
    <t>3-</t>
  </si>
  <si>
    <t>Balance (1-2)</t>
  </si>
  <si>
    <t>4-</t>
  </si>
  <si>
    <t>(a)</t>
  </si>
  <si>
    <t>Professional Tax</t>
  </si>
  <si>
    <t>5-</t>
  </si>
  <si>
    <t>6-</t>
  </si>
  <si>
    <t>8-</t>
  </si>
  <si>
    <t>9-</t>
  </si>
  <si>
    <t>(f)</t>
  </si>
  <si>
    <t>10-</t>
  </si>
  <si>
    <t>(h)</t>
  </si>
  <si>
    <t>(i)</t>
  </si>
  <si>
    <t>(j)</t>
  </si>
  <si>
    <t>(k)</t>
  </si>
  <si>
    <t>11-</t>
  </si>
  <si>
    <t>12-</t>
  </si>
  <si>
    <t>13-</t>
  </si>
  <si>
    <t>14-</t>
  </si>
  <si>
    <t>15-</t>
  </si>
  <si>
    <t>17-</t>
  </si>
  <si>
    <t>16-</t>
  </si>
  <si>
    <t>18-</t>
  </si>
  <si>
    <t>19-</t>
  </si>
  <si>
    <t>20-</t>
  </si>
  <si>
    <t>Place:</t>
  </si>
  <si>
    <t>Date:</t>
  </si>
  <si>
    <t>Name and Designation.</t>
  </si>
  <si>
    <t>(c)</t>
  </si>
  <si>
    <t>OTHER INCOME</t>
  </si>
  <si>
    <t>CHAPTER VI A- 80 C DEDUCTIONS</t>
  </si>
  <si>
    <t>Life Insurance Premium not included in 'Particulars of Salary Drawn'.</t>
  </si>
  <si>
    <t>Balussery. Ph. 9495050552.</t>
  </si>
  <si>
    <t>Educational Cess</t>
  </si>
  <si>
    <t>80D-Medical Insurance Premium (Mediclaim etc.)</t>
  </si>
  <si>
    <t>80DDB-Expenditure incurred on medical treatment of the employee for specified deceases</t>
  </si>
  <si>
    <t>Group Personal Accident Insurance Premium</t>
  </si>
  <si>
    <t>OTHER DEDUCTIONS IN CHAPTER - VI A</t>
  </si>
  <si>
    <t>DA Arrear (If any)</t>
  </si>
  <si>
    <t>Any other 80 C deduction- specify here</t>
  </si>
  <si>
    <t xml:space="preserve">Any other deduction other than 80 C - specify here </t>
  </si>
  <si>
    <r>
      <rPr>
        <b/>
        <sz val="14"/>
        <color theme="1"/>
        <rFont val="Calibri"/>
        <family val="2"/>
        <scheme val="minor"/>
      </rPr>
      <t xml:space="preserve">Total Salary Income </t>
    </r>
    <r>
      <rPr>
        <sz val="14"/>
        <color theme="1"/>
        <rFont val="Calibri"/>
        <family val="2"/>
        <scheme val="minor"/>
      </rPr>
      <t>(a+b+c+d)</t>
    </r>
  </si>
  <si>
    <r>
      <rPr>
        <b/>
        <sz val="14"/>
        <color theme="1"/>
        <rFont val="Calibri"/>
        <family val="2"/>
        <scheme val="minor"/>
      </rPr>
      <t>Net salary income</t>
    </r>
    <r>
      <rPr>
        <sz val="14"/>
        <color theme="1"/>
        <rFont val="Calibri"/>
        <family val="2"/>
        <scheme val="minor"/>
      </rPr>
      <t xml:space="preserve"> (3-4)</t>
    </r>
  </si>
  <si>
    <r>
      <rPr>
        <b/>
        <sz val="14"/>
        <color theme="1"/>
        <rFont val="Calibri"/>
        <family val="2"/>
        <scheme val="minor"/>
      </rPr>
      <t>Gross Total Income</t>
    </r>
    <r>
      <rPr>
        <sz val="14"/>
        <color theme="1"/>
        <rFont val="Calibri"/>
        <family val="2"/>
        <scheme val="minor"/>
      </rPr>
      <t xml:space="preserve"> (5-6+7)</t>
    </r>
  </si>
  <si>
    <t>Anticipatory Income and savings for 2013-14</t>
  </si>
  <si>
    <t>Month</t>
  </si>
  <si>
    <t>Tax on Anticipatory Income</t>
  </si>
  <si>
    <t>Total Tax for 2013-14</t>
  </si>
  <si>
    <t>Approximate Relief for arrear drawn</t>
  </si>
  <si>
    <t>Amount of Tax already deducted in previous months</t>
  </si>
  <si>
    <t>TDS for the remaining months</t>
  </si>
  <si>
    <t>Total Salary Income</t>
  </si>
  <si>
    <t>Professional tax</t>
  </si>
  <si>
    <t>Net salary Income</t>
  </si>
  <si>
    <t>Approximate Housing Loan Interest for the Year</t>
  </si>
  <si>
    <t>Gross Total Income</t>
  </si>
  <si>
    <t>Total 80C deductions limited to Rs. 1,00,000.</t>
  </si>
  <si>
    <t>Total LIC</t>
  </si>
  <si>
    <t>Total 80C</t>
  </si>
  <si>
    <t>LIMITED</t>
  </si>
  <si>
    <t>Total deductions under Chapter VI A</t>
  </si>
  <si>
    <t>Anticipated Taxable Income</t>
  </si>
  <si>
    <t>Total other</t>
  </si>
  <si>
    <r>
      <t xml:space="preserve">TDS Calculator V1 </t>
    </r>
    <r>
      <rPr>
        <b/>
        <sz val="10"/>
        <color indexed="8"/>
        <rFont val="Script MT Bold"/>
        <family val="4"/>
      </rPr>
      <t xml:space="preserve">Prepared by </t>
    </r>
    <r>
      <rPr>
        <b/>
        <sz val="12"/>
        <color indexed="8"/>
        <rFont val="Script MT Bold"/>
        <family val="4"/>
      </rPr>
      <t>Sudheer Kumar T K, KCALPS Eramangalam</t>
    </r>
  </si>
  <si>
    <t>Anticipated Tax after relief</t>
  </si>
  <si>
    <t>Total income</t>
  </si>
  <si>
    <t>Tax</t>
  </si>
  <si>
    <t>No pan</t>
  </si>
  <si>
    <t>Whether the employee furnished PAN Number</t>
  </si>
  <si>
    <t>Yes</t>
  </si>
  <si>
    <t>No</t>
  </si>
  <si>
    <t>Cess</t>
  </si>
  <si>
    <t>Approximate Earnings</t>
  </si>
  <si>
    <t>Approximate Deductions</t>
  </si>
  <si>
    <t>Enter  the Total Pay Revision Arrears/Pay Arrears</t>
  </si>
  <si>
    <t>Enter the amount of Pay Revision Arrear or Pay Arrear credited to P F.</t>
  </si>
  <si>
    <t>ANTICIPATORY INCOME AND TDS STATEMENT 2013-14</t>
  </si>
  <si>
    <t>COMPUTATION OF TAX DEDUCTION AT SOURCE FOR THE FINANCIAL YEAR 2013-14</t>
  </si>
  <si>
    <t>PAN Number:</t>
  </si>
  <si>
    <t>Anticipated salary income including Allowances and DA Arrear</t>
  </si>
  <si>
    <t>Festival Allowance/Bonus/Ex-gratia and incentive or any other allowances</t>
  </si>
  <si>
    <t xml:space="preserve">Actual rent over 10% of salary, HRA revceivable or 40% of salary, whichever is less </t>
  </si>
  <si>
    <t xml:space="preserve">Deduct: Actual rent over 10% of salary, HRA revceivable or 40% of salary, whichever is less </t>
  </si>
  <si>
    <t>Housing Loan interest/accrued interest</t>
  </si>
  <si>
    <t>Deductions under section 80C</t>
  </si>
  <si>
    <t>Provident Fund subscription and Arrear credited to PF</t>
  </si>
  <si>
    <t>LIC Premium</t>
  </si>
  <si>
    <t>Tution fees for fulltime education of 2 children</t>
  </si>
  <si>
    <t>(g)</t>
  </si>
  <si>
    <t>Group Personal accident Insurance Premium</t>
  </si>
  <si>
    <t>Principal part of housing loan repayment</t>
  </si>
  <si>
    <t>Total 80C Deductions</t>
  </si>
  <si>
    <t>Other Deductions under Chapter VI A</t>
  </si>
  <si>
    <t xml:space="preserve">80D-Medical Insurance Premium </t>
  </si>
  <si>
    <r>
      <rPr>
        <sz val="14"/>
        <color theme="1"/>
        <rFont val="Calibri"/>
        <family val="2"/>
        <scheme val="minor"/>
      </rPr>
      <t>80DD</t>
    </r>
    <r>
      <rPr>
        <sz val="12"/>
        <color theme="1"/>
        <rFont val="Calibri"/>
        <family val="2"/>
        <scheme val="minor"/>
      </rPr>
      <t>-Expenditure on medical treatment of mentally or physically handicapped dependents</t>
    </r>
  </si>
  <si>
    <r>
      <t>80DDB-</t>
    </r>
    <r>
      <rPr>
        <sz val="12"/>
        <color theme="1"/>
        <rFont val="Calibri"/>
        <family val="2"/>
        <scheme val="minor"/>
      </rPr>
      <t>Expenditure incurred on the medical treatment of the employee for specified deceases</t>
    </r>
  </si>
  <si>
    <t>80E-Interest for Educational loan taken</t>
  </si>
  <si>
    <t>80E- Interest for educational loan taken</t>
  </si>
  <si>
    <t>Total Deductions under Chapter VI A</t>
  </si>
  <si>
    <t>Approximate relief u/s 89 for arrears drawn</t>
  </si>
  <si>
    <t>Number of months left till February 2014 to draw salary</t>
  </si>
  <si>
    <t>No of months left till Feb 2014 to draw salary</t>
  </si>
  <si>
    <t>May.-13</t>
  </si>
  <si>
    <t>PARTICULARS OF SALARY FOR 2013-14</t>
  </si>
  <si>
    <t>CLICK HERE TO VIEW STATEMENT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</si>
</sst>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1"/>
      <color indexed="8"/>
      <name val="Script MT Bold"/>
      <family val="4"/>
    </font>
    <font>
      <b/>
      <sz val="10"/>
      <color indexed="8"/>
      <name val="Script MT Bold"/>
      <family val="4"/>
    </font>
    <font>
      <b/>
      <sz val="12"/>
      <color indexed="8"/>
      <name val="Script MT Bold"/>
      <family val="4"/>
    </font>
    <font>
      <sz val="8"/>
      <color indexed="81"/>
      <name val="Tahoma"/>
      <charset val="1"/>
    </font>
    <font>
      <b/>
      <sz val="8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26"/>
      <color theme="0" tint="-0.499984740745262"/>
      <name val="Impact"/>
      <family val="2"/>
    </font>
    <font>
      <sz val="26"/>
      <color theme="0" tint="-0.499984740745262"/>
      <name val="Impact"/>
      <family val="2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Script MT Bold"/>
      <family val="4"/>
    </font>
    <font>
      <u/>
      <sz val="11"/>
      <color theme="10"/>
      <name val="Calibri"/>
      <family val="2"/>
    </font>
    <font>
      <sz val="14"/>
      <color theme="1"/>
      <name val="Calibri"/>
      <family val="2"/>
      <scheme val="minor"/>
    </font>
    <font>
      <b/>
      <u/>
      <sz val="14"/>
      <color theme="3" tint="-0.249977111117893"/>
      <name val="Calibri"/>
      <family val="2"/>
    </font>
    <font>
      <sz val="8"/>
      <color theme="1"/>
      <name val="Calibri"/>
      <family val="2"/>
      <scheme val="minor"/>
    </font>
    <font>
      <b/>
      <sz val="12"/>
      <color theme="1" tint="4.9989318521683403E-2"/>
      <name val="Calibri"/>
      <family val="2"/>
    </font>
  </fonts>
  <fills count="19">
    <fill>
      <patternFill patternType="none"/>
    </fill>
    <fill>
      <patternFill patternType="gray125"/>
    </fill>
    <fill>
      <patternFill patternType="solid">
        <fgColor theme="8" tint="0.399945066682943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2E798"/>
        <bgColor indexed="64"/>
      </patternFill>
    </fill>
    <fill>
      <patternFill patternType="solid">
        <fgColor theme="9" tint="0.59996337778862885"/>
        <bgColor indexed="64"/>
      </patternFill>
    </fill>
    <fill>
      <gradientFill degree="90">
        <stop position="0">
          <color rgb="FF00B050"/>
        </stop>
        <stop position="0.5">
          <color rgb="FFFFFF00"/>
        </stop>
        <stop position="1">
          <color rgb="FF00B050"/>
        </stop>
      </gradientFill>
    </fill>
    <fill>
      <patternFill patternType="solid">
        <fgColor theme="5" tint="0.39994506668294322"/>
        <bgColor indexed="64"/>
      </patternFill>
    </fill>
    <fill>
      <patternFill patternType="solid">
        <fgColor rgb="FF00B050"/>
        <bgColor indexed="64"/>
      </patternFill>
    </fill>
    <fill>
      <gradientFill degree="90">
        <stop position="0">
          <color rgb="FF00FF00"/>
        </stop>
        <stop position="0.5">
          <color rgb="FFFFFF00"/>
        </stop>
        <stop position="1">
          <color rgb="FF00FF00"/>
        </stop>
      </gradientFill>
    </fill>
    <fill>
      <patternFill patternType="solid">
        <fgColor theme="3" tint="0.59996337778862885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1" tint="0.49998474074526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204">
    <xf numFmtId="0" fontId="0" fillId="0" borderId="0" xfId="0"/>
    <xf numFmtId="0" fontId="0" fillId="0" borderId="2" xfId="0" applyBorder="1" applyProtection="1"/>
    <xf numFmtId="0" fontId="10" fillId="2" borderId="1" xfId="0" applyFont="1" applyFill="1" applyBorder="1" applyProtection="1"/>
    <xf numFmtId="0" fontId="0" fillId="6" borderId="0" xfId="0" applyFill="1" applyProtection="1"/>
    <xf numFmtId="0" fontId="0" fillId="5" borderId="0" xfId="0" applyFill="1" applyProtection="1"/>
    <xf numFmtId="0" fontId="0" fillId="12" borderId="1" xfId="0" applyFill="1" applyBorder="1" applyProtection="1"/>
    <xf numFmtId="0" fontId="0" fillId="11" borderId="1" xfId="0" applyFill="1" applyBorder="1" applyProtection="1"/>
    <xf numFmtId="0" fontId="0" fillId="6" borderId="0" xfId="0" applyFill="1" applyAlignment="1" applyProtection="1">
      <alignment wrapText="1"/>
    </xf>
    <xf numFmtId="0" fontId="0" fillId="5" borderId="0" xfId="0" applyFill="1" applyAlignment="1" applyProtection="1">
      <alignment wrapText="1"/>
    </xf>
    <xf numFmtId="0" fontId="0" fillId="0" borderId="0" xfId="0" applyAlignment="1" applyProtection="1">
      <alignment wrapText="1"/>
    </xf>
    <xf numFmtId="0" fontId="0" fillId="6" borderId="0" xfId="0" applyFill="1" applyBorder="1" applyProtection="1"/>
    <xf numFmtId="0" fontId="8" fillId="3" borderId="20" xfId="0" applyFont="1" applyFill="1" applyBorder="1" applyProtection="1"/>
    <xf numFmtId="0" fontId="8" fillId="3" borderId="21" xfId="0" applyFont="1" applyFill="1" applyBorder="1" applyAlignment="1" applyProtection="1"/>
    <xf numFmtId="0" fontId="8" fillId="3" borderId="11" xfId="0" applyFont="1" applyFill="1" applyBorder="1" applyAlignment="1" applyProtection="1"/>
    <xf numFmtId="0" fontId="0" fillId="0" borderId="11" xfId="0" applyFill="1" applyBorder="1" applyAlignment="1" applyProtection="1">
      <alignment horizontal="center"/>
    </xf>
    <xf numFmtId="0" fontId="0" fillId="6" borderId="9" xfId="0" applyFill="1" applyBorder="1" applyAlignment="1" applyProtection="1">
      <alignment horizontal="center"/>
    </xf>
    <xf numFmtId="0" fontId="0" fillId="6" borderId="0" xfId="0" applyFill="1" applyBorder="1" applyAlignment="1" applyProtection="1">
      <alignment horizontal="center"/>
    </xf>
    <xf numFmtId="0" fontId="10" fillId="0" borderId="10" xfId="0" applyFont="1" applyBorder="1" applyAlignment="1" applyProtection="1"/>
    <xf numFmtId="0" fontId="10" fillId="0" borderId="21" xfId="0" applyFont="1" applyBorder="1" applyAlignment="1" applyProtection="1"/>
    <xf numFmtId="0" fontId="10" fillId="6" borderId="0" xfId="0" applyFont="1" applyFill="1" applyProtection="1"/>
    <xf numFmtId="0" fontId="10" fillId="0" borderId="0" xfId="0" applyFont="1" applyProtection="1"/>
    <xf numFmtId="0" fontId="10" fillId="0" borderId="1" xfId="0" applyFont="1" applyBorder="1" applyAlignment="1" applyProtection="1">
      <alignment horizontal="center"/>
    </xf>
    <xf numFmtId="0" fontId="10" fillId="0" borderId="1" xfId="0" applyFont="1" applyBorder="1" applyAlignment="1" applyProtection="1">
      <alignment horizontal="center" vertical="center"/>
    </xf>
    <xf numFmtId="0" fontId="10" fillId="0" borderId="1" xfId="0" applyFont="1" applyBorder="1" applyProtection="1"/>
    <xf numFmtId="17" fontId="10" fillId="0" borderId="1" xfId="0" applyNumberFormat="1" applyFont="1" applyBorder="1" applyProtection="1"/>
    <xf numFmtId="0" fontId="10" fillId="6" borderId="0" xfId="0" applyFont="1" applyFill="1" applyAlignment="1" applyProtection="1">
      <alignment wrapText="1"/>
    </xf>
    <xf numFmtId="0" fontId="21" fillId="0" borderId="2" xfId="0" applyFont="1" applyBorder="1" applyProtection="1"/>
    <xf numFmtId="0" fontId="21" fillId="0" borderId="2" xfId="0" applyFont="1" applyBorder="1" applyAlignment="1" applyProtection="1"/>
    <xf numFmtId="0" fontId="21" fillId="2" borderId="1" xfId="0" applyFont="1" applyFill="1" applyBorder="1" applyProtection="1"/>
    <xf numFmtId="0" fontId="21" fillId="6" borderId="0" xfId="0" applyFont="1" applyFill="1" applyProtection="1"/>
    <xf numFmtId="0" fontId="21" fillId="0" borderId="0" xfId="0" applyFont="1" applyProtection="1"/>
    <xf numFmtId="0" fontId="21" fillId="0" borderId="5" xfId="0" applyFont="1" applyBorder="1" applyAlignment="1" applyProtection="1">
      <alignment horizontal="right"/>
    </xf>
    <xf numFmtId="0" fontId="21" fillId="0" borderId="5" xfId="0" applyFont="1" applyBorder="1" applyAlignment="1" applyProtection="1"/>
    <xf numFmtId="0" fontId="21" fillId="0" borderId="5" xfId="0" applyFont="1" applyFill="1" applyBorder="1" applyAlignment="1" applyProtection="1"/>
    <xf numFmtId="0" fontId="21" fillId="0" borderId="14" xfId="0" applyFont="1" applyBorder="1" applyAlignment="1" applyProtection="1">
      <alignment horizontal="right"/>
    </xf>
    <xf numFmtId="0" fontId="21" fillId="0" borderId="14" xfId="0" applyFont="1" applyFill="1" applyBorder="1" applyAlignment="1" applyProtection="1"/>
    <xf numFmtId="0" fontId="21" fillId="0" borderId="17" xfId="0" applyFont="1" applyBorder="1" applyAlignment="1" applyProtection="1">
      <alignment horizontal="left"/>
    </xf>
    <xf numFmtId="0" fontId="21" fillId="0" borderId="5" xfId="0" applyFont="1" applyBorder="1" applyProtection="1"/>
    <xf numFmtId="0" fontId="21" fillId="0" borderId="14" xfId="0" applyFont="1" applyBorder="1" applyAlignment="1" applyProtection="1"/>
    <xf numFmtId="0" fontId="21" fillId="0" borderId="5" xfId="0" applyFont="1" applyBorder="1" applyAlignment="1" applyProtection="1">
      <alignment horizontal="left"/>
    </xf>
    <xf numFmtId="0" fontId="21" fillId="0" borderId="14" xfId="0" applyFont="1" applyBorder="1" applyProtection="1"/>
    <xf numFmtId="0" fontId="21" fillId="0" borderId="17" xfId="0" applyFont="1" applyBorder="1" applyProtection="1"/>
    <xf numFmtId="0" fontId="21" fillId="6" borderId="1" xfId="0" applyFont="1" applyFill="1" applyBorder="1" applyProtection="1"/>
    <xf numFmtId="0" fontId="21" fillId="6" borderId="2" xfId="0" applyFont="1" applyFill="1" applyBorder="1" applyProtection="1"/>
    <xf numFmtId="0" fontId="21" fillId="6" borderId="10" xfId="0" applyFont="1" applyFill="1" applyBorder="1" applyProtection="1"/>
    <xf numFmtId="0" fontId="21" fillId="6" borderId="30" xfId="0" applyFont="1" applyFill="1" applyBorder="1" applyProtection="1"/>
    <xf numFmtId="0" fontId="21" fillId="0" borderId="6" xfId="0" applyFont="1" applyBorder="1" applyProtection="1"/>
    <xf numFmtId="0" fontId="21" fillId="0" borderId="7" xfId="0" applyFont="1" applyBorder="1" applyProtection="1"/>
    <xf numFmtId="0" fontId="21" fillId="0" borderId="0" xfId="0" applyFont="1" applyAlignment="1" applyProtection="1"/>
    <xf numFmtId="0" fontId="8" fillId="2" borderId="1" xfId="0" applyFont="1" applyFill="1" applyBorder="1" applyProtection="1"/>
    <xf numFmtId="0" fontId="18" fillId="2" borderId="1" xfId="0" applyFont="1" applyFill="1" applyBorder="1" applyProtection="1"/>
    <xf numFmtId="0" fontId="0" fillId="6" borderId="0" xfId="0" applyFill="1" applyAlignment="1" applyProtection="1">
      <alignment horizontal="center" vertical="center"/>
    </xf>
    <xf numFmtId="0" fontId="11" fillId="6" borderId="0" xfId="0" applyFont="1" applyFill="1" applyProtection="1"/>
    <xf numFmtId="17" fontId="0" fillId="0" borderId="1" xfId="0" applyNumberFormat="1" applyBorder="1" applyProtection="1"/>
    <xf numFmtId="0" fontId="8" fillId="14" borderId="1" xfId="0" applyFont="1" applyFill="1" applyBorder="1" applyAlignment="1" applyProtection="1">
      <alignment horizontal="center" vertical="center"/>
    </xf>
    <xf numFmtId="0" fontId="8" fillId="3" borderId="1" xfId="0" applyFont="1" applyFill="1" applyBorder="1" applyProtection="1"/>
    <xf numFmtId="0" fontId="21" fillId="0" borderId="19" xfId="0" applyFont="1" applyBorder="1" applyProtection="1"/>
    <xf numFmtId="0" fontId="21" fillId="0" borderId="16" xfId="0" applyFont="1" applyBorder="1" applyProtection="1"/>
    <xf numFmtId="0" fontId="21" fillId="0" borderId="9" xfId="0" applyFont="1" applyBorder="1" applyAlignment="1" applyProtection="1"/>
    <xf numFmtId="0" fontId="21" fillId="0" borderId="0" xfId="0" applyFont="1" applyBorder="1" applyAlignment="1" applyProtection="1"/>
    <xf numFmtId="0" fontId="0" fillId="0" borderId="0" xfId="0" applyProtection="1"/>
    <xf numFmtId="0" fontId="0" fillId="0" borderId="0" xfId="0" applyBorder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center" vertical="center"/>
    </xf>
    <xf numFmtId="0" fontId="23" fillId="0" borderId="1" xfId="0" applyFont="1" applyBorder="1" applyProtection="1"/>
    <xf numFmtId="0" fontId="16" fillId="6" borderId="0" xfId="0" applyFont="1" applyFill="1" applyProtection="1"/>
    <xf numFmtId="0" fontId="8" fillId="8" borderId="23" xfId="0" applyFont="1" applyFill="1" applyBorder="1" applyAlignment="1" applyProtection="1">
      <alignment horizontal="right"/>
    </xf>
    <xf numFmtId="0" fontId="8" fillId="4" borderId="1" xfId="0" applyFont="1" applyFill="1" applyBorder="1" applyProtection="1">
      <protection locked="0"/>
    </xf>
    <xf numFmtId="17" fontId="8" fillId="14" borderId="1" xfId="0" applyNumberFormat="1" applyFont="1" applyFill="1" applyBorder="1" applyProtection="1"/>
    <xf numFmtId="17" fontId="12" fillId="14" borderId="1" xfId="0" applyNumberFormat="1" applyFont="1" applyFill="1" applyBorder="1" applyAlignment="1" applyProtection="1">
      <alignment wrapText="1"/>
    </xf>
    <xf numFmtId="0" fontId="8" fillId="14" borderId="1" xfId="0" applyFont="1" applyFill="1" applyBorder="1" applyProtection="1"/>
    <xf numFmtId="0" fontId="10" fillId="3" borderId="21" xfId="0" applyFont="1" applyFill="1" applyBorder="1" applyAlignment="1" applyProtection="1">
      <alignment horizontal="center"/>
    </xf>
    <xf numFmtId="0" fontId="10" fillId="3" borderId="22" xfId="0" applyFont="1" applyFill="1" applyBorder="1" applyAlignment="1" applyProtection="1">
      <alignment horizontal="center"/>
    </xf>
    <xf numFmtId="0" fontId="21" fillId="0" borderId="15" xfId="0" applyFont="1" applyFill="1" applyBorder="1" applyAlignment="1" applyProtection="1"/>
    <xf numFmtId="0" fontId="21" fillId="0" borderId="16" xfId="0" applyFont="1" applyFill="1" applyBorder="1" applyAlignment="1" applyProtection="1"/>
    <xf numFmtId="0" fontId="21" fillId="0" borderId="9" xfId="0" applyFont="1" applyFill="1" applyBorder="1" applyAlignment="1" applyProtection="1"/>
    <xf numFmtId="0" fontId="21" fillId="0" borderId="0" xfId="0" applyFont="1" applyFill="1" applyBorder="1" applyAlignment="1" applyProtection="1"/>
    <xf numFmtId="0" fontId="0" fillId="0" borderId="0" xfId="0" applyProtection="1"/>
    <xf numFmtId="0" fontId="21" fillId="0" borderId="0" xfId="0" applyFont="1" applyBorder="1" applyProtection="1"/>
    <xf numFmtId="0" fontId="10" fillId="0" borderId="4" xfId="0" applyFont="1" applyFill="1" applyBorder="1" applyAlignment="1" applyProtection="1">
      <alignment horizontal="left"/>
    </xf>
    <xf numFmtId="0" fontId="10" fillId="0" borderId="11" xfId="0" applyFont="1" applyFill="1" applyBorder="1" applyAlignment="1" applyProtection="1">
      <alignment horizontal="left"/>
    </xf>
    <xf numFmtId="17" fontId="9" fillId="0" borderId="1" xfId="0" applyNumberFormat="1" applyFont="1" applyBorder="1" applyAlignment="1" applyProtection="1">
      <alignment wrapText="1"/>
    </xf>
    <xf numFmtId="0" fontId="16" fillId="0" borderId="1" xfId="0" applyFont="1" applyBorder="1" applyProtection="1"/>
    <xf numFmtId="0" fontId="0" fillId="6" borderId="9" xfId="0" applyFill="1" applyBorder="1" applyAlignment="1" applyProtection="1"/>
    <xf numFmtId="0" fontId="0" fillId="6" borderId="0" xfId="0" applyFill="1" applyAlignment="1" applyProtection="1"/>
    <xf numFmtId="0" fontId="0" fillId="0" borderId="6" xfId="0" applyBorder="1" applyProtection="1"/>
    <xf numFmtId="0" fontId="0" fillId="0" borderId="30" xfId="0" applyBorder="1" applyProtection="1"/>
    <xf numFmtId="0" fontId="18" fillId="8" borderId="23" xfId="0" applyFont="1" applyFill="1" applyBorder="1" applyAlignment="1" applyProtection="1">
      <alignment horizontal="center" vertical="center"/>
    </xf>
    <xf numFmtId="0" fontId="18" fillId="8" borderId="21" xfId="0" applyFont="1" applyFill="1" applyBorder="1" applyAlignment="1" applyProtection="1">
      <alignment horizontal="center" vertical="center"/>
    </xf>
    <xf numFmtId="0" fontId="18" fillId="8" borderId="11" xfId="0" applyFont="1" applyFill="1" applyBorder="1" applyAlignment="1" applyProtection="1">
      <alignment horizontal="center" vertical="center"/>
    </xf>
    <xf numFmtId="0" fontId="18" fillId="4" borderId="10" xfId="0" applyFont="1" applyFill="1" applyBorder="1" applyAlignment="1" applyProtection="1">
      <alignment horizontal="center" vertical="center"/>
      <protection locked="0"/>
    </xf>
    <xf numFmtId="0" fontId="18" fillId="4" borderId="22" xfId="0" applyFont="1" applyFill="1" applyBorder="1" applyAlignment="1" applyProtection="1">
      <alignment horizontal="center" vertical="center"/>
      <protection locked="0"/>
    </xf>
    <xf numFmtId="0" fontId="18" fillId="11" borderId="10" xfId="0" applyFont="1" applyFill="1" applyBorder="1" applyAlignment="1" applyProtection="1">
      <alignment horizontal="center" vertical="center"/>
    </xf>
    <xf numFmtId="0" fontId="18" fillId="11" borderId="22" xfId="0" applyFont="1" applyFill="1" applyBorder="1" applyAlignment="1" applyProtection="1">
      <alignment horizontal="center" vertical="center"/>
    </xf>
    <xf numFmtId="0" fontId="22" fillId="6" borderId="0" xfId="1" applyFont="1" applyFill="1" applyBorder="1" applyAlignment="1" applyProtection="1">
      <alignment horizontal="center" vertical="center" wrapText="1"/>
    </xf>
    <xf numFmtId="0" fontId="8" fillId="3" borderId="1" xfId="0" applyFont="1" applyFill="1" applyBorder="1" applyProtection="1"/>
    <xf numFmtId="0" fontId="16" fillId="4" borderId="10" xfId="0" applyFont="1" applyFill="1" applyBorder="1" applyAlignment="1" applyProtection="1">
      <alignment horizontal="center"/>
      <protection locked="0"/>
    </xf>
    <xf numFmtId="0" fontId="16" fillId="4" borderId="22" xfId="0" applyFont="1" applyFill="1" applyBorder="1" applyAlignment="1" applyProtection="1">
      <alignment horizontal="center"/>
      <protection locked="0"/>
    </xf>
    <xf numFmtId="0" fontId="8" fillId="14" borderId="1" xfId="0" applyFont="1" applyFill="1" applyBorder="1" applyAlignment="1" applyProtection="1">
      <alignment horizontal="center" vertical="center" wrapText="1"/>
    </xf>
    <xf numFmtId="0" fontId="8" fillId="4" borderId="1" xfId="0" applyFont="1" applyFill="1" applyBorder="1" applyAlignment="1" applyProtection="1">
      <alignment horizontal="center" wrapText="1"/>
      <protection locked="0"/>
    </xf>
    <xf numFmtId="0" fontId="8" fillId="14" borderId="1" xfId="0" applyFont="1" applyFill="1" applyBorder="1" applyAlignment="1" applyProtection="1">
      <alignment horizontal="left" vertical="center" wrapText="1"/>
    </xf>
    <xf numFmtId="0" fontId="8" fillId="3" borderId="1" xfId="0" applyFont="1" applyFill="1" applyBorder="1" applyAlignment="1" applyProtection="1"/>
    <xf numFmtId="0" fontId="8" fillId="3" borderId="10" xfId="0" applyFont="1" applyFill="1" applyBorder="1" applyAlignment="1" applyProtection="1"/>
    <xf numFmtId="0" fontId="18" fillId="15" borderId="1" xfId="0" applyFont="1" applyFill="1" applyBorder="1" applyAlignment="1" applyProtection="1">
      <alignment horizontal="center"/>
    </xf>
    <xf numFmtId="0" fontId="15" fillId="16" borderId="1" xfId="0" applyFont="1" applyFill="1" applyBorder="1" applyAlignment="1" applyProtection="1">
      <alignment horizontal="center"/>
    </xf>
    <xf numFmtId="0" fontId="13" fillId="7" borderId="1" xfId="0" applyFont="1" applyFill="1" applyBorder="1" applyAlignment="1" applyProtection="1">
      <alignment horizontal="center" vertical="center"/>
    </xf>
    <xf numFmtId="0" fontId="14" fillId="7" borderId="1" xfId="0" applyFont="1" applyFill="1" applyBorder="1" applyAlignment="1" applyProtection="1">
      <alignment horizontal="center" vertical="center"/>
    </xf>
    <xf numFmtId="0" fontId="16" fillId="14" borderId="1" xfId="0" applyFont="1" applyFill="1" applyBorder="1" applyAlignment="1" applyProtection="1">
      <alignment horizontal="center" vertical="center"/>
    </xf>
    <xf numFmtId="0" fontId="17" fillId="14" borderId="1" xfId="0" applyFont="1" applyFill="1" applyBorder="1" applyAlignment="1" applyProtection="1">
      <alignment horizontal="center"/>
    </xf>
    <xf numFmtId="0" fontId="16" fillId="4" borderId="21" xfId="0" applyFont="1" applyFill="1" applyBorder="1" applyAlignment="1" applyProtection="1">
      <alignment horizontal="center"/>
      <protection locked="0"/>
    </xf>
    <xf numFmtId="0" fontId="8" fillId="8" borderId="31" xfId="0" applyFont="1" applyFill="1" applyBorder="1" applyAlignment="1" applyProtection="1">
      <alignment horizontal="left"/>
    </xf>
    <xf numFmtId="0" fontId="8" fillId="8" borderId="7" xfId="0" applyFont="1" applyFill="1" applyBorder="1" applyAlignment="1" applyProtection="1">
      <alignment horizontal="left"/>
    </xf>
    <xf numFmtId="0" fontId="8" fillId="8" borderId="24" xfId="0" applyFont="1" applyFill="1" applyBorder="1" applyAlignment="1" applyProtection="1">
      <alignment horizontal="left"/>
    </xf>
    <xf numFmtId="0" fontId="8" fillId="3" borderId="10" xfId="0" applyFont="1" applyFill="1" applyBorder="1" applyProtection="1"/>
    <xf numFmtId="0" fontId="8" fillId="3" borderId="21" xfId="0" applyFont="1" applyFill="1" applyBorder="1" applyProtection="1"/>
    <xf numFmtId="0" fontId="8" fillId="3" borderId="11" xfId="0" applyFont="1" applyFill="1" applyBorder="1" applyProtection="1"/>
    <xf numFmtId="0" fontId="16" fillId="4" borderId="1" xfId="0" applyFont="1" applyFill="1" applyBorder="1" applyAlignment="1" applyProtection="1">
      <alignment horizontal="center"/>
      <protection locked="0"/>
    </xf>
    <xf numFmtId="0" fontId="16" fillId="11" borderId="7" xfId="0" applyFont="1" applyFill="1" applyBorder="1" applyAlignment="1" applyProtection="1">
      <alignment horizontal="center"/>
    </xf>
    <xf numFmtId="0" fontId="16" fillId="11" borderId="32" xfId="0" applyFont="1" applyFill="1" applyBorder="1" applyAlignment="1" applyProtection="1">
      <alignment horizontal="center"/>
    </xf>
    <xf numFmtId="0" fontId="16" fillId="11" borderId="21" xfId="0" applyFont="1" applyFill="1" applyBorder="1" applyAlignment="1" applyProtection="1">
      <alignment horizontal="center"/>
    </xf>
    <xf numFmtId="0" fontId="16" fillId="11" borderId="22" xfId="0" applyFont="1" applyFill="1" applyBorder="1" applyAlignment="1" applyProtection="1">
      <alignment horizontal="center"/>
    </xf>
    <xf numFmtId="0" fontId="0" fillId="9" borderId="25" xfId="0" applyFont="1" applyFill="1" applyBorder="1" applyAlignment="1" applyProtection="1">
      <alignment horizontal="center"/>
    </xf>
    <xf numFmtId="0" fontId="0" fillId="9" borderId="26" xfId="0" applyFont="1" applyFill="1" applyBorder="1" applyAlignment="1" applyProtection="1">
      <alignment horizontal="center"/>
    </xf>
    <xf numFmtId="0" fontId="0" fillId="9" borderId="27" xfId="0" applyFont="1" applyFill="1" applyBorder="1" applyAlignment="1" applyProtection="1">
      <alignment horizontal="center"/>
    </xf>
    <xf numFmtId="0" fontId="8" fillId="17" borderId="1" xfId="0" applyFont="1" applyFill="1" applyBorder="1" applyProtection="1"/>
    <xf numFmtId="0" fontId="8" fillId="3" borderId="31" xfId="0" applyFont="1" applyFill="1" applyBorder="1" applyAlignment="1" applyProtection="1">
      <alignment horizontal="left"/>
    </xf>
    <xf numFmtId="0" fontId="8" fillId="3" borderId="7" xfId="0" applyFont="1" applyFill="1" applyBorder="1" applyAlignment="1" applyProtection="1">
      <alignment horizontal="left"/>
    </xf>
    <xf numFmtId="0" fontId="8" fillId="3" borderId="23" xfId="0" applyFont="1" applyFill="1" applyBorder="1" applyAlignment="1" applyProtection="1">
      <alignment horizontal="left"/>
    </xf>
    <xf numFmtId="0" fontId="8" fillId="3" borderId="21" xfId="0" applyFont="1" applyFill="1" applyBorder="1" applyAlignment="1" applyProtection="1">
      <alignment horizontal="left"/>
    </xf>
    <xf numFmtId="0" fontId="8" fillId="17" borderId="11" xfId="0" applyFont="1" applyFill="1" applyBorder="1" applyProtection="1">
      <protection locked="0"/>
    </xf>
    <xf numFmtId="0" fontId="2" fillId="10" borderId="29" xfId="0" applyFont="1" applyFill="1" applyBorder="1" applyAlignment="1" applyProtection="1">
      <alignment horizontal="center" vertical="center"/>
    </xf>
    <xf numFmtId="0" fontId="19" fillId="10" borderId="4" xfId="0" applyFont="1" applyFill="1" applyBorder="1" applyAlignment="1" applyProtection="1">
      <alignment horizontal="center" vertical="center"/>
    </xf>
    <xf numFmtId="0" fontId="19" fillId="10" borderId="28" xfId="0" applyFont="1" applyFill="1" applyBorder="1" applyAlignment="1" applyProtection="1">
      <alignment horizontal="center" vertical="center"/>
    </xf>
    <xf numFmtId="0" fontId="18" fillId="11" borderId="21" xfId="0" applyFont="1" applyFill="1" applyBorder="1" applyAlignment="1" applyProtection="1">
      <alignment horizontal="center" vertical="center"/>
    </xf>
    <xf numFmtId="0" fontId="8" fillId="8" borderId="21" xfId="0" applyFont="1" applyFill="1" applyBorder="1" applyAlignment="1" applyProtection="1">
      <alignment horizontal="right"/>
    </xf>
    <xf numFmtId="0" fontId="8" fillId="8" borderId="11" xfId="0" applyFont="1" applyFill="1" applyBorder="1" applyAlignment="1" applyProtection="1">
      <alignment horizontal="right"/>
    </xf>
    <xf numFmtId="0" fontId="24" fillId="18" borderId="3" xfId="1" applyFont="1" applyFill="1" applyBorder="1" applyAlignment="1" applyProtection="1">
      <alignment horizontal="center" vertical="center" wrapText="1"/>
      <protection locked="0"/>
    </xf>
    <xf numFmtId="0" fontId="24" fillId="18" borderId="8" xfId="1" applyFont="1" applyFill="1" applyBorder="1" applyAlignment="1" applyProtection="1">
      <alignment horizontal="center" vertical="center" wrapText="1"/>
      <protection locked="0"/>
    </xf>
    <xf numFmtId="0" fontId="24" fillId="18" borderId="13" xfId="1" applyFont="1" applyFill="1" applyBorder="1" applyAlignment="1" applyProtection="1">
      <alignment horizontal="center" vertical="center" wrapText="1"/>
      <protection locked="0"/>
    </xf>
    <xf numFmtId="0" fontId="24" fillId="18" borderId="34" xfId="1" applyFont="1" applyFill="1" applyBorder="1" applyAlignment="1" applyProtection="1">
      <alignment horizontal="center" vertical="center" wrapText="1"/>
      <protection locked="0"/>
    </xf>
    <xf numFmtId="0" fontId="16" fillId="11" borderId="10" xfId="0" applyFont="1" applyFill="1" applyBorder="1" applyAlignment="1" applyProtection="1">
      <alignment horizontal="center"/>
    </xf>
    <xf numFmtId="0" fontId="18" fillId="11" borderId="10" xfId="0" applyFont="1" applyFill="1" applyBorder="1" applyAlignment="1" applyProtection="1">
      <alignment horizontal="center"/>
    </xf>
    <xf numFmtId="0" fontId="18" fillId="11" borderId="22" xfId="0" applyFont="1" applyFill="1" applyBorder="1" applyAlignment="1" applyProtection="1">
      <alignment horizontal="center"/>
    </xf>
    <xf numFmtId="0" fontId="18" fillId="8" borderId="23" xfId="0" applyFont="1" applyFill="1" applyBorder="1" applyAlignment="1" applyProtection="1">
      <alignment horizontal="right" vertical="center"/>
    </xf>
    <xf numFmtId="0" fontId="18" fillId="8" borderId="21" xfId="0" applyFont="1" applyFill="1" applyBorder="1" applyAlignment="1" applyProtection="1">
      <alignment horizontal="right" vertical="center"/>
    </xf>
    <xf numFmtId="0" fontId="18" fillId="8" borderId="11" xfId="0" applyFont="1" applyFill="1" applyBorder="1" applyAlignment="1" applyProtection="1">
      <alignment horizontal="right" vertical="center"/>
    </xf>
    <xf numFmtId="0" fontId="18" fillId="8" borderId="23" xfId="0" applyFont="1" applyFill="1" applyBorder="1" applyAlignment="1" applyProtection="1">
      <alignment horizontal="right"/>
    </xf>
    <xf numFmtId="0" fontId="18" fillId="8" borderId="21" xfId="0" applyFont="1" applyFill="1" applyBorder="1" applyAlignment="1" applyProtection="1">
      <alignment horizontal="right"/>
    </xf>
    <xf numFmtId="0" fontId="18" fillId="8" borderId="11" xfId="0" applyFont="1" applyFill="1" applyBorder="1" applyAlignment="1" applyProtection="1">
      <alignment horizontal="right"/>
    </xf>
    <xf numFmtId="0" fontId="8" fillId="17" borderId="10" xfId="0" applyFont="1" applyFill="1" applyBorder="1" applyAlignment="1" applyProtection="1">
      <alignment horizontal="left"/>
      <protection locked="0"/>
    </xf>
    <xf numFmtId="0" fontId="8" fillId="17" borderId="21" xfId="0" applyFont="1" applyFill="1" applyBorder="1" applyAlignment="1" applyProtection="1">
      <alignment horizontal="left"/>
      <protection locked="0"/>
    </xf>
    <xf numFmtId="0" fontId="8" fillId="17" borderId="11" xfId="0" applyFont="1" applyFill="1" applyBorder="1" applyAlignment="1" applyProtection="1">
      <alignment horizontal="left"/>
      <protection locked="0"/>
    </xf>
    <xf numFmtId="0" fontId="21" fillId="0" borderId="9" xfId="0" applyFont="1" applyFill="1" applyBorder="1" applyProtection="1"/>
    <xf numFmtId="0" fontId="21" fillId="0" borderId="0" xfId="0" applyFont="1" applyFill="1" applyBorder="1" applyProtection="1"/>
    <xf numFmtId="0" fontId="10" fillId="0" borderId="9" xfId="0" applyFont="1" applyFill="1" applyBorder="1" applyAlignment="1" applyProtection="1">
      <alignment horizontal="left"/>
    </xf>
    <xf numFmtId="0" fontId="10" fillId="0" borderId="0" xfId="0" applyFont="1" applyFill="1" applyBorder="1" applyAlignment="1" applyProtection="1">
      <alignment horizontal="left"/>
    </xf>
    <xf numFmtId="0" fontId="10" fillId="0" borderId="12" xfId="0" applyFont="1" applyFill="1" applyBorder="1" applyAlignment="1" applyProtection="1">
      <alignment horizontal="left"/>
    </xf>
    <xf numFmtId="0" fontId="21" fillId="0" borderId="9" xfId="0" applyFont="1" applyFill="1" applyBorder="1" applyAlignment="1" applyProtection="1">
      <alignment horizontal="center"/>
    </xf>
    <xf numFmtId="0" fontId="21" fillId="0" borderId="0" xfId="0" applyFont="1" applyFill="1" applyBorder="1" applyAlignment="1" applyProtection="1">
      <alignment horizontal="center"/>
    </xf>
    <xf numFmtId="0" fontId="21" fillId="0" borderId="12" xfId="0" applyFont="1" applyFill="1" applyBorder="1" applyAlignment="1" applyProtection="1">
      <alignment horizontal="center"/>
    </xf>
    <xf numFmtId="0" fontId="21" fillId="0" borderId="18" xfId="0" applyFont="1" applyFill="1" applyBorder="1" applyProtection="1"/>
    <xf numFmtId="0" fontId="21" fillId="0" borderId="19" xfId="0" applyFont="1" applyFill="1" applyBorder="1" applyProtection="1"/>
    <xf numFmtId="0" fontId="18" fillId="0" borderId="15" xfId="0" applyFont="1" applyFill="1" applyBorder="1" applyProtection="1"/>
    <xf numFmtId="0" fontId="18" fillId="0" borderId="16" xfId="0" applyFont="1" applyFill="1" applyBorder="1" applyProtection="1"/>
    <xf numFmtId="0" fontId="10" fillId="0" borderId="1" xfId="0" applyFont="1" applyBorder="1" applyAlignment="1" applyProtection="1">
      <alignment horizontal="center" wrapText="1"/>
    </xf>
    <xf numFmtId="0" fontId="16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/>
    </xf>
    <xf numFmtId="0" fontId="21" fillId="0" borderId="18" xfId="0" applyFont="1" applyFill="1" applyBorder="1" applyAlignment="1" applyProtection="1"/>
    <xf numFmtId="0" fontId="21" fillId="0" borderId="19" xfId="0" applyFont="1" applyFill="1" applyBorder="1" applyAlignment="1" applyProtection="1"/>
    <xf numFmtId="0" fontId="21" fillId="0" borderId="15" xfId="0" applyFont="1" applyFill="1" applyBorder="1" applyAlignment="1" applyProtection="1"/>
    <xf numFmtId="0" fontId="21" fillId="0" borderId="16" xfId="0" applyFont="1" applyFill="1" applyBorder="1" applyAlignment="1" applyProtection="1"/>
    <xf numFmtId="0" fontId="21" fillId="0" borderId="9" xfId="0" applyFont="1" applyFill="1" applyBorder="1" applyAlignment="1" applyProtection="1"/>
    <xf numFmtId="0" fontId="21" fillId="0" borderId="0" xfId="0" applyFont="1" applyFill="1" applyBorder="1" applyAlignment="1" applyProtection="1"/>
    <xf numFmtId="0" fontId="21" fillId="0" borderId="9" xfId="0" applyFont="1" applyBorder="1" applyProtection="1"/>
    <xf numFmtId="0" fontId="21" fillId="0" borderId="0" xfId="0" applyFont="1" applyBorder="1" applyProtection="1"/>
    <xf numFmtId="0" fontId="21" fillId="0" borderId="0" xfId="0" applyFont="1" applyAlignment="1" applyProtection="1">
      <alignment horizontal="center"/>
    </xf>
    <xf numFmtId="0" fontId="21" fillId="6" borderId="0" xfId="0" applyFont="1" applyFill="1" applyBorder="1" applyAlignment="1" applyProtection="1">
      <alignment horizontal="center"/>
    </xf>
    <xf numFmtId="0" fontId="16" fillId="6" borderId="0" xfId="0" applyFont="1" applyFill="1" applyBorder="1" applyAlignment="1" applyProtection="1">
      <alignment horizontal="center" vertical="center" wrapText="1"/>
    </xf>
    <xf numFmtId="0" fontId="21" fillId="0" borderId="13" xfId="0" applyFont="1" applyFill="1" applyBorder="1" applyProtection="1"/>
    <xf numFmtId="0" fontId="21" fillId="0" borderId="7" xfId="0" applyFont="1" applyFill="1" applyBorder="1" applyProtection="1"/>
    <xf numFmtId="0" fontId="10" fillId="13" borderId="10" xfId="0" applyFont="1" applyFill="1" applyBorder="1" applyAlignment="1" applyProtection="1">
      <alignment horizontal="left"/>
      <protection locked="0"/>
    </xf>
    <xf numFmtId="0" fontId="10" fillId="13" borderId="21" xfId="0" applyFont="1" applyFill="1" applyBorder="1" applyAlignment="1" applyProtection="1">
      <alignment horizontal="left"/>
      <protection locked="0"/>
    </xf>
    <xf numFmtId="0" fontId="10" fillId="13" borderId="11" xfId="0" applyFont="1" applyFill="1" applyBorder="1" applyAlignment="1" applyProtection="1">
      <alignment horizontal="left"/>
      <protection locked="0"/>
    </xf>
    <xf numFmtId="0" fontId="16" fillId="0" borderId="3" xfId="0" applyFont="1" applyBorder="1" applyAlignment="1" applyProtection="1">
      <alignment horizontal="center" vertical="center"/>
    </xf>
    <xf numFmtId="0" fontId="16" fillId="0" borderId="4" xfId="0" applyFont="1" applyBorder="1" applyAlignment="1" applyProtection="1">
      <alignment horizontal="center" vertical="center"/>
    </xf>
    <xf numFmtId="0" fontId="16" fillId="0" borderId="8" xfId="0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center"/>
    </xf>
    <xf numFmtId="0" fontId="8" fillId="0" borderId="12" xfId="0" applyFont="1" applyBorder="1" applyAlignment="1" applyProtection="1">
      <alignment horizontal="center"/>
    </xf>
    <xf numFmtId="0" fontId="10" fillId="0" borderId="9" xfId="0" applyFont="1" applyBorder="1" applyProtection="1"/>
    <xf numFmtId="0" fontId="10" fillId="0" borderId="0" xfId="0" applyFont="1" applyBorder="1" applyProtection="1"/>
    <xf numFmtId="0" fontId="10" fillId="0" borderId="10" xfId="0" applyFont="1" applyBorder="1" applyAlignment="1" applyProtection="1">
      <alignment horizontal="right"/>
    </xf>
    <xf numFmtId="0" fontId="10" fillId="0" borderId="21" xfId="0" applyFont="1" applyBorder="1" applyAlignment="1" applyProtection="1">
      <alignment horizontal="right"/>
    </xf>
    <xf numFmtId="0" fontId="10" fillId="13" borderId="10" xfId="0" applyFont="1" applyFill="1" applyBorder="1" applyAlignment="1" applyProtection="1">
      <alignment horizontal="center"/>
      <protection locked="0"/>
    </xf>
    <xf numFmtId="0" fontId="10" fillId="13" borderId="11" xfId="0" applyFont="1" applyFill="1" applyBorder="1" applyAlignment="1" applyProtection="1">
      <alignment horizontal="center"/>
      <protection locked="0"/>
    </xf>
    <xf numFmtId="0" fontId="21" fillId="0" borderId="3" xfId="0" applyFont="1" applyBorder="1" applyAlignment="1" applyProtection="1"/>
    <xf numFmtId="0" fontId="21" fillId="0" borderId="4" xfId="0" applyFont="1" applyBorder="1" applyAlignment="1" applyProtection="1"/>
    <xf numFmtId="0" fontId="21" fillId="0" borderId="8" xfId="0" applyFont="1" applyBorder="1" applyAlignment="1" applyProtection="1"/>
    <xf numFmtId="0" fontId="21" fillId="0" borderId="18" xfId="0" applyFont="1" applyFill="1" applyBorder="1" applyAlignment="1" applyProtection="1">
      <alignment horizontal="center"/>
    </xf>
    <xf numFmtId="0" fontId="21" fillId="0" borderId="19" xfId="0" applyFont="1" applyFill="1" applyBorder="1" applyAlignment="1" applyProtection="1">
      <alignment horizontal="center"/>
    </xf>
    <xf numFmtId="0" fontId="21" fillId="0" borderId="33" xfId="0" applyFont="1" applyFill="1" applyBorder="1" applyAlignment="1" applyProtection="1">
      <alignment horizontal="center"/>
    </xf>
    <xf numFmtId="0" fontId="21" fillId="0" borderId="9" xfId="0" applyFont="1" applyBorder="1" applyAlignment="1" applyProtection="1">
      <alignment horizontal="left"/>
    </xf>
    <xf numFmtId="0" fontId="21" fillId="0" borderId="0" xfId="0" applyFont="1" applyBorder="1" applyAlignment="1" applyProtection="1">
      <alignment horizontal="left"/>
    </xf>
    <xf numFmtId="0" fontId="21" fillId="0" borderId="12" xfId="0" applyFont="1" applyBorder="1" applyAlignment="1" applyProtection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66FF33"/>
      <color rgb="FF99FF99"/>
      <color rgb="FF99FF66"/>
      <color rgb="FF99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21</xdr:col>
      <xdr:colOff>323850</xdr:colOff>
      <xdr:row>30</xdr:row>
      <xdr:rowOff>0</xdr:rowOff>
    </xdr:from>
    <xdr:ext cx="971550" cy="953466"/>
    <xdr:sp macro="" textlink="">
      <xdr:nvSpPr>
        <xdr:cNvPr id="3" name="TextBox 2"/>
        <xdr:cNvSpPr txBox="1"/>
      </xdr:nvSpPr>
      <xdr:spPr>
        <a:xfrm>
          <a:off x="8248650" y="8591549"/>
          <a:ext cx="971550" cy="953466"/>
        </a:xfrm>
        <a:prstGeom prst="rect">
          <a:avLst/>
        </a:prstGeom>
        <a:solidFill>
          <a:schemeClr val="accent5">
            <a:lumMod val="60000"/>
            <a:lumOff val="40000"/>
          </a:schemeClr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pPr algn="ctr"/>
          <a:r>
            <a:rPr lang="en-IN" sz="1100" b="1">
              <a:solidFill>
                <a:schemeClr val="tx2">
                  <a:lumMod val="50000"/>
                </a:schemeClr>
              </a:solidFill>
            </a:rPr>
            <a:t>Enter</a:t>
          </a:r>
          <a:r>
            <a:rPr lang="en-IN" sz="1100" b="1" baseline="0">
              <a:solidFill>
                <a:schemeClr val="tx2">
                  <a:lumMod val="50000"/>
                </a:schemeClr>
              </a:solidFill>
            </a:rPr>
            <a:t> only the  deductible amount of all deductions .</a:t>
          </a:r>
          <a:endParaRPr lang="en-IN" sz="1100" b="1">
            <a:solidFill>
              <a:schemeClr val="tx2">
                <a:lumMod val="50000"/>
              </a:schemeClr>
            </a:solidFill>
          </a:endParaRPr>
        </a:p>
      </xdr:txBody>
    </xdr:sp>
    <xdr:clientData/>
  </xdr:oneCellAnchor>
  <xdr:twoCellAnchor>
    <xdr:from>
      <xdr:col>13</xdr:col>
      <xdr:colOff>114300</xdr:colOff>
      <xdr:row>30</xdr:row>
      <xdr:rowOff>0</xdr:rowOff>
    </xdr:from>
    <xdr:to>
      <xdr:col>13</xdr:col>
      <xdr:colOff>571500</xdr:colOff>
      <xdr:row>30</xdr:row>
      <xdr:rowOff>9525</xdr:rowOff>
    </xdr:to>
    <xdr:sp macro="" textlink="">
      <xdr:nvSpPr>
        <xdr:cNvPr id="4" name="Left Arrow 3"/>
        <xdr:cNvSpPr/>
      </xdr:nvSpPr>
      <xdr:spPr>
        <a:xfrm>
          <a:off x="8039100" y="8391525"/>
          <a:ext cx="457200" cy="180975"/>
        </a:xfrm>
        <a:prstGeom prst="leftArrow">
          <a:avLst>
            <a:gd name="adj1" fmla="val 50000"/>
            <a:gd name="adj2" fmla="val 5208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endParaRPr lang="en-US"/>
        </a:p>
      </xdr:txBody>
    </xdr:sp>
    <xdr:clientData/>
  </xdr:twoCellAnchor>
  <xdr:oneCellAnchor>
    <xdr:from>
      <xdr:col>12</xdr:col>
      <xdr:colOff>600075</xdr:colOff>
      <xdr:row>16</xdr:row>
      <xdr:rowOff>19050</xdr:rowOff>
    </xdr:from>
    <xdr:ext cx="2762251" cy="953466"/>
    <xdr:sp macro="" textlink="">
      <xdr:nvSpPr>
        <xdr:cNvPr id="12" name="TextBox 11"/>
        <xdr:cNvSpPr txBox="1"/>
      </xdr:nvSpPr>
      <xdr:spPr>
        <a:xfrm>
          <a:off x="7915275" y="5010150"/>
          <a:ext cx="2762251" cy="953466"/>
        </a:xfrm>
        <a:prstGeom prst="rect">
          <a:avLst/>
        </a:prstGeom>
        <a:solidFill>
          <a:schemeClr val="accent5">
            <a:lumMod val="60000"/>
            <a:lumOff val="40000"/>
          </a:schemeClr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b="1">
              <a:solidFill>
                <a:schemeClr val="tx2">
                  <a:lumMod val="50000"/>
                </a:schemeClr>
              </a:solidFill>
              <a:latin typeface="+mn-lt"/>
              <a:ea typeface="+mn-ea"/>
              <a:cs typeface="+mn-cs"/>
            </a:rPr>
            <a:t>Enter the DA Arrears </a:t>
          </a:r>
          <a:r>
            <a:rPr lang="en-IN" sz="1100" b="1" baseline="0">
              <a:solidFill>
                <a:schemeClr val="tx2">
                  <a:lumMod val="50000"/>
                </a:schemeClr>
              </a:solidFill>
              <a:latin typeface="+mn-lt"/>
              <a:ea typeface="+mn-ea"/>
              <a:cs typeface="+mn-cs"/>
            </a:rPr>
            <a:t> in the Table and also enter the arrear credited to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100" b="1" baseline="0">
              <a:solidFill>
                <a:schemeClr val="tx2">
                  <a:lumMod val="50000"/>
                </a:schemeClr>
              </a:solidFill>
              <a:latin typeface="+mn-lt"/>
              <a:ea typeface="+mn-ea"/>
              <a:cs typeface="+mn-cs"/>
            </a:rPr>
            <a:t>P F Account in the column 'P F'.(If DA Arrear drawn)</a:t>
          </a:r>
          <a:endParaRPr lang="en-IN" sz="1100" b="1">
            <a:solidFill>
              <a:schemeClr val="tx2">
                <a:lumMod val="50000"/>
              </a:schemeClr>
            </a:solidFill>
            <a:latin typeface="+mn-lt"/>
            <a:ea typeface="+mn-ea"/>
            <a:cs typeface="+mn-cs"/>
          </a:endParaRPr>
        </a:p>
        <a:p>
          <a:endParaRPr lang="en-IN" sz="1100">
            <a:solidFill>
              <a:schemeClr val="tx2">
                <a:lumMod val="50000"/>
              </a:schemeClr>
            </a:solidFill>
          </a:endParaRPr>
        </a:p>
      </xdr:txBody>
    </xdr:sp>
    <xdr:clientData/>
  </xdr:oneCellAnchor>
  <xdr:twoCellAnchor>
    <xdr:from>
      <xdr:col>12</xdr:col>
      <xdr:colOff>85725</xdr:colOff>
      <xdr:row>17</xdr:row>
      <xdr:rowOff>57151</xdr:rowOff>
    </xdr:from>
    <xdr:to>
      <xdr:col>12</xdr:col>
      <xdr:colOff>600075</xdr:colOff>
      <xdr:row>18</xdr:row>
      <xdr:rowOff>0</xdr:rowOff>
    </xdr:to>
    <xdr:sp macro="" textlink="">
      <xdr:nvSpPr>
        <xdr:cNvPr id="13" name="Left Arrow 12"/>
        <xdr:cNvSpPr/>
      </xdr:nvSpPr>
      <xdr:spPr>
        <a:xfrm>
          <a:off x="7400925" y="5114926"/>
          <a:ext cx="514350" cy="285749"/>
        </a:xfrm>
        <a:prstGeom prst="leftArrow">
          <a:avLst/>
        </a:prstGeom>
        <a:solidFill>
          <a:schemeClr val="accent5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endParaRPr lang="en-US"/>
        </a:p>
      </xdr:txBody>
    </xdr:sp>
    <xdr:clientData/>
  </xdr:twoCellAnchor>
  <xdr:twoCellAnchor editAs="oneCell">
    <xdr:from>
      <xdr:col>0</xdr:col>
      <xdr:colOff>266700</xdr:colOff>
      <xdr:row>0</xdr:row>
      <xdr:rowOff>66675</xdr:rowOff>
    </xdr:from>
    <xdr:to>
      <xdr:col>1</xdr:col>
      <xdr:colOff>504825</xdr:colOff>
      <xdr:row>0</xdr:row>
      <xdr:rowOff>704850</xdr:rowOff>
    </xdr:to>
    <xdr:pic>
      <xdr:nvPicPr>
        <xdr:cNvPr id="1115" name="Picture 44" descr="http://1.bp.blogspot.com/-8UJodeCdjPA/UBK_KV3JVoI/AAAAAAAAAHc/QTYOh-mMEfY/s320/taxcut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6700" y="66675"/>
          <a:ext cx="847725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2</xdr:col>
      <xdr:colOff>0</xdr:colOff>
      <xdr:row>0</xdr:row>
      <xdr:rowOff>76201</xdr:rowOff>
    </xdr:from>
    <xdr:ext cx="5667375" cy="1031629"/>
    <xdr:sp macro="" textlink="">
      <xdr:nvSpPr>
        <xdr:cNvPr id="7" name="Rectangle 6"/>
        <xdr:cNvSpPr/>
      </xdr:nvSpPr>
      <xdr:spPr>
        <a:xfrm>
          <a:off x="1219200" y="76201"/>
          <a:ext cx="5667375" cy="1031629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brightRoom" dir="t"/>
          </a:scene3d>
          <a:sp3d contourW="6350" prstMaterial="plastic">
            <a:bevelT w="20320" h="20320" prst="angle"/>
            <a:contourClr>
              <a:schemeClr val="accent1">
                <a:tint val="100000"/>
                <a:shade val="100000"/>
                <a:hueMod val="100000"/>
                <a:satMod val="100000"/>
              </a:schemeClr>
            </a:contourClr>
          </a:sp3d>
        </a:bodyPr>
        <a:lstStyle/>
        <a:p>
          <a:pPr algn="ctr"/>
          <a:r>
            <a:rPr lang="en-US" sz="3600" b="1" cap="all" spc="0">
              <a:ln/>
              <a:solidFill>
                <a:schemeClr val="bg2">
                  <a:lumMod val="50000"/>
                </a:schemeClr>
              </a:solidFill>
              <a:effectLst>
                <a:outerShdw blurRad="19685" dist="12700" dir="5400000" algn="tl" rotWithShape="0">
                  <a:schemeClr val="accent1">
                    <a:satMod val="130000"/>
                    <a:alpha val="60000"/>
                  </a:schemeClr>
                </a:outerShdw>
                <a:reflection blurRad="10000" stA="55000" endPos="48000" dist="500" dir="5400000" sy="-100000" algn="bl" rotWithShape="0"/>
              </a:effectLst>
            </a:rPr>
            <a:t>TDS</a:t>
          </a:r>
          <a:r>
            <a:rPr lang="en-US" sz="3600" b="1" cap="all" spc="0" baseline="0">
              <a:ln/>
              <a:solidFill>
                <a:schemeClr val="bg2">
                  <a:lumMod val="50000"/>
                </a:schemeClr>
              </a:solidFill>
              <a:effectLst>
                <a:outerShdw blurRad="19685" dist="12700" dir="5400000" algn="tl" rotWithShape="0">
                  <a:schemeClr val="accent1">
                    <a:satMod val="130000"/>
                    <a:alpha val="60000"/>
                  </a:schemeClr>
                </a:outerShdw>
                <a:reflection blurRad="10000" stA="55000" endPos="48000" dist="500" dir="5400000" sy="-100000" algn="bl" rotWithShape="0"/>
              </a:effectLst>
            </a:rPr>
            <a:t> CALCULATOR 2013-14 </a:t>
          </a:r>
          <a:r>
            <a:rPr lang="en-US" sz="1200" b="1" cap="all" spc="0" baseline="0">
              <a:ln/>
              <a:solidFill>
                <a:schemeClr val="bg2">
                  <a:lumMod val="50000"/>
                </a:schemeClr>
              </a:solidFill>
              <a:effectLst>
                <a:outerShdw blurRad="19685" dist="12700" dir="5400000" algn="tl" rotWithShape="0">
                  <a:schemeClr val="accent1">
                    <a:satMod val="130000"/>
                    <a:alpha val="60000"/>
                  </a:schemeClr>
                </a:outerShdw>
                <a:reflection blurRad="10000" stA="55000" endPos="48000" dist="500" dir="5400000" sy="-100000" algn="bl" rotWithShape="0"/>
              </a:effectLst>
            </a:rPr>
            <a:t>v1</a:t>
          </a:r>
        </a:p>
        <a:p>
          <a:pPr algn="ctr"/>
          <a:r>
            <a:rPr lang="en-US" sz="1200" b="1" cap="all" spc="0" baseline="0">
              <a:ln/>
              <a:solidFill>
                <a:schemeClr val="bg2">
                  <a:lumMod val="50000"/>
                </a:schemeClr>
              </a:solidFill>
              <a:effectLst>
                <a:outerShdw blurRad="19685" dist="12700" dir="5400000" algn="tl" rotWithShape="0">
                  <a:schemeClr val="accent1">
                    <a:satMod val="130000"/>
                    <a:alpha val="60000"/>
                  </a:schemeClr>
                </a:outerShdw>
                <a:reflection blurRad="10000" stA="55000" endPos="48000" dist="500" dir="5400000" sy="-100000" algn="bl" rotWithShape="0"/>
              </a:effectLst>
            </a:rPr>
            <a:t>Prepared  by  sudheer kumar t k, HM, kcalps eramangalam</a:t>
          </a:r>
          <a:endParaRPr lang="en-US" sz="1200" b="1" cap="all" spc="0">
            <a:ln/>
            <a:solidFill>
              <a:schemeClr val="bg2">
                <a:lumMod val="50000"/>
              </a:schemeClr>
            </a:solidFill>
            <a:effectLst>
              <a:outerShdw blurRad="19685" dist="12700" dir="5400000" algn="tl" rotWithShape="0">
                <a:schemeClr val="accent1">
                  <a:satMod val="130000"/>
                  <a:alpha val="60000"/>
                </a:schemeClr>
              </a:outerShdw>
              <a:reflection blurRad="10000" stA="55000" endPos="48000" dist="500" dir="5400000" sy="-100000" algn="bl" rotWithShape="0"/>
            </a:effectLst>
          </a:endParaRPr>
        </a:p>
        <a:p>
          <a:pPr algn="ctr"/>
          <a:endParaRPr lang="en-US" sz="1200" b="1" cap="all" spc="0">
            <a:ln/>
            <a:solidFill>
              <a:schemeClr val="bg2">
                <a:lumMod val="50000"/>
              </a:schemeClr>
            </a:solidFill>
            <a:effectLst>
              <a:outerShdw blurRad="19685" dist="12700" dir="5400000" algn="tl" rotWithShape="0">
                <a:schemeClr val="accent1">
                  <a:satMod val="130000"/>
                  <a:alpha val="60000"/>
                </a:schemeClr>
              </a:outerShdw>
              <a:reflection blurRad="10000" stA="55000" endPos="48000" dist="500" dir="5400000" sy="-100000" algn="bl" rotWithShape="0"/>
            </a:effectLst>
          </a:endParaRPr>
        </a:p>
      </xdr:txBody>
    </xdr:sp>
    <xdr:clientData/>
  </xdr:oneCellAnchor>
  <xdr:oneCellAnchor>
    <xdr:from>
      <xdr:col>12</xdr:col>
      <xdr:colOff>571501</xdr:colOff>
      <xdr:row>0</xdr:row>
      <xdr:rowOff>533401</xdr:rowOff>
    </xdr:from>
    <xdr:ext cx="2057399" cy="280205"/>
    <xdr:sp macro="" textlink="">
      <xdr:nvSpPr>
        <xdr:cNvPr id="8" name="TextBox 7"/>
        <xdr:cNvSpPr txBox="1"/>
      </xdr:nvSpPr>
      <xdr:spPr>
        <a:xfrm>
          <a:off x="7886701" y="533401"/>
          <a:ext cx="2057399" cy="280205"/>
        </a:xfrm>
        <a:prstGeom prst="rect">
          <a:avLst/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US" sz="1200" b="1">
              <a:solidFill>
                <a:srgbClr val="FF0000"/>
              </a:solidFill>
            </a:rPr>
            <a:t>Enter</a:t>
          </a:r>
          <a:r>
            <a:rPr lang="en-US" sz="1200" b="1" baseline="0">
              <a:solidFill>
                <a:srgbClr val="FF0000"/>
              </a:solidFill>
            </a:rPr>
            <a:t> data in green cells only.</a:t>
          </a:r>
          <a:endParaRPr lang="en-US" sz="1200" b="1">
            <a:solidFill>
              <a:srgbClr val="FF0000"/>
            </a:solidFill>
          </a:endParaRPr>
        </a:p>
      </xdr:txBody>
    </xdr:sp>
    <xdr:clientData/>
  </xdr:oneCellAnchor>
  <xdr:oneCellAnchor>
    <xdr:from>
      <xdr:col>13</xdr:col>
      <xdr:colOff>257175</xdr:colOff>
      <xdr:row>19</xdr:row>
      <xdr:rowOff>257175</xdr:rowOff>
    </xdr:from>
    <xdr:ext cx="2228849" cy="609013"/>
    <xdr:sp macro="" textlink="">
      <xdr:nvSpPr>
        <xdr:cNvPr id="9" name="TextBox 8"/>
        <xdr:cNvSpPr txBox="1"/>
      </xdr:nvSpPr>
      <xdr:spPr>
        <a:xfrm>
          <a:off x="8181975" y="6076950"/>
          <a:ext cx="2228849" cy="609013"/>
        </a:xfrm>
        <a:prstGeom prst="rect">
          <a:avLst/>
        </a:prstGeom>
        <a:solidFill>
          <a:schemeClr val="accent5">
            <a:lumMod val="60000"/>
            <a:lumOff val="40000"/>
          </a:schemeClr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pPr algn="ctr"/>
          <a:r>
            <a:rPr lang="en-US" sz="1100" b="1">
              <a:solidFill>
                <a:srgbClr val="002060"/>
              </a:solidFill>
            </a:rPr>
            <a:t>If</a:t>
          </a:r>
          <a:r>
            <a:rPr lang="en-US" sz="1100" b="1" baseline="0">
              <a:solidFill>
                <a:srgbClr val="002060"/>
              </a:solidFill>
            </a:rPr>
            <a:t> the employee has not furnished PAN number enter  "No" in  this green cell.</a:t>
          </a:r>
          <a:endParaRPr lang="en-US" sz="1100" b="1">
            <a:solidFill>
              <a:srgbClr val="002060"/>
            </a:solidFill>
          </a:endParaRPr>
        </a:p>
      </xdr:txBody>
    </xdr:sp>
    <xdr:clientData/>
  </xdr:oneCellAnchor>
  <xdr:twoCellAnchor>
    <xdr:from>
      <xdr:col>12</xdr:col>
      <xdr:colOff>9526</xdr:colOff>
      <xdr:row>20</xdr:row>
      <xdr:rowOff>0</xdr:rowOff>
    </xdr:from>
    <xdr:to>
      <xdr:col>12</xdr:col>
      <xdr:colOff>590550</xdr:colOff>
      <xdr:row>20</xdr:row>
      <xdr:rowOff>219076</xdr:rowOff>
    </xdr:to>
    <xdr:sp macro="" textlink="">
      <xdr:nvSpPr>
        <xdr:cNvPr id="10" name="Left Arrow 9"/>
        <xdr:cNvSpPr/>
      </xdr:nvSpPr>
      <xdr:spPr>
        <a:xfrm>
          <a:off x="7324726" y="6324600"/>
          <a:ext cx="581024" cy="219076"/>
        </a:xfrm>
        <a:prstGeom prst="leftArrow">
          <a:avLst/>
        </a:prstGeom>
        <a:solidFill>
          <a:schemeClr val="accent5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13</xdr:col>
      <xdr:colOff>219074</xdr:colOff>
      <xdr:row>1</xdr:row>
      <xdr:rowOff>133350</xdr:rowOff>
    </xdr:from>
    <xdr:ext cx="2009775" cy="1219565"/>
    <xdr:sp macro="" textlink="">
      <xdr:nvSpPr>
        <xdr:cNvPr id="11" name="TextBox 10"/>
        <xdr:cNvSpPr txBox="1"/>
      </xdr:nvSpPr>
      <xdr:spPr>
        <a:xfrm>
          <a:off x="8143874" y="981075"/>
          <a:ext cx="2009775" cy="1219565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pPr algn="ctr"/>
          <a:r>
            <a:rPr lang="en-US" sz="1200" b="1">
              <a:solidFill>
                <a:schemeClr val="tx1">
                  <a:lumMod val="95000"/>
                  <a:lumOff val="5000"/>
                </a:schemeClr>
              </a:solidFill>
            </a:rPr>
            <a:t>Enter the actual amount of Earnings and Deductions for the previous months and anticipatory amount for the upcoming months in the green cells.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278129</xdr:colOff>
      <xdr:row>9</xdr:row>
      <xdr:rowOff>171450</xdr:rowOff>
    </xdr:from>
    <xdr:ext cx="45719" cy="264560"/>
    <xdr:sp macro="" textlink="">
      <xdr:nvSpPr>
        <xdr:cNvPr id="2" name="TextBox 1"/>
        <xdr:cNvSpPr txBox="1"/>
      </xdr:nvSpPr>
      <xdr:spPr>
        <a:xfrm flipH="1">
          <a:off x="12717779" y="2409825"/>
          <a:ext cx="45719" cy="264560"/>
        </a:xfrm>
        <a:prstGeom prst="rect">
          <a:avLst/>
        </a:prstGeom>
        <a:solidFill>
          <a:schemeClr val="tx2">
            <a:lumMod val="40000"/>
            <a:lumOff val="60000"/>
          </a:schemeClr>
        </a:solidFill>
        <a:ln w="28575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pPr algn="ctr"/>
          <a:endParaRPr lang="en-IN" sz="1100" b="1"/>
        </a:p>
      </xdr:txBody>
    </xdr:sp>
    <xdr:clientData/>
  </xdr:oneCellAnchor>
  <xdr:twoCellAnchor>
    <xdr:from>
      <xdr:col>14</xdr:col>
      <xdr:colOff>352424</xdr:colOff>
      <xdr:row>2</xdr:row>
      <xdr:rowOff>0</xdr:rowOff>
    </xdr:from>
    <xdr:to>
      <xdr:col>24</xdr:col>
      <xdr:colOff>142875</xdr:colOff>
      <xdr:row>4</xdr:row>
      <xdr:rowOff>228600</xdr:rowOff>
    </xdr:to>
    <xdr:sp macro="" textlink="">
      <xdr:nvSpPr>
        <xdr:cNvPr id="4" name="Rectangle 3"/>
        <xdr:cNvSpPr/>
      </xdr:nvSpPr>
      <xdr:spPr>
        <a:xfrm>
          <a:off x="9448799" y="561975"/>
          <a:ext cx="1619251" cy="533400"/>
        </a:xfrm>
        <a:prstGeom prst="rect">
          <a:avLst/>
        </a:prstGeom>
        <a:solidFill>
          <a:schemeClr val="tx2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sz="1100" b="1">
              <a:solidFill>
                <a:schemeClr val="tx1"/>
              </a:solidFill>
            </a:rPr>
            <a:t>Enter data only in green cells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BK69"/>
  <sheetViews>
    <sheetView showGridLines="0" tabSelected="1" workbookViewId="0">
      <selection activeCell="B5" sqref="B5"/>
    </sheetView>
  </sheetViews>
  <sheetFormatPr defaultRowHeight="15"/>
  <cols>
    <col min="1" max="13" width="9.140625" style="60"/>
    <col min="14" max="21" width="9.140625" style="60" hidden="1" customWidth="1"/>
    <col min="22" max="22" width="9.140625" style="60" customWidth="1"/>
    <col min="23" max="16384" width="9.140625" style="60"/>
  </cols>
  <sheetData>
    <row r="1" spans="1:56" ht="66.75" customHeight="1">
      <c r="A1" s="105"/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</row>
    <row r="2" spans="1:56" ht="21.95" customHeight="1">
      <c r="A2" s="108" t="s">
        <v>77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4"/>
      <c r="AW2" s="4"/>
      <c r="AX2" s="4"/>
      <c r="AY2" s="4"/>
      <c r="AZ2" s="4"/>
      <c r="BA2" s="4"/>
      <c r="BB2" s="4"/>
      <c r="BC2" s="4"/>
      <c r="BD2" s="4"/>
    </row>
    <row r="3" spans="1:56" ht="21.95" customHeight="1">
      <c r="A3" s="98" t="s">
        <v>78</v>
      </c>
      <c r="B3" s="107" t="s">
        <v>105</v>
      </c>
      <c r="C3" s="107"/>
      <c r="D3" s="107"/>
      <c r="E3" s="107"/>
      <c r="F3" s="107"/>
      <c r="G3" s="107" t="s">
        <v>106</v>
      </c>
      <c r="H3" s="107"/>
      <c r="I3" s="107"/>
      <c r="J3" s="107"/>
      <c r="K3" s="107"/>
      <c r="L3" s="107"/>
      <c r="M3" s="51"/>
      <c r="N3" s="3"/>
      <c r="O3" s="3"/>
      <c r="P3" s="3"/>
      <c r="Q3" s="3"/>
      <c r="R3" s="3"/>
      <c r="S3" s="3"/>
      <c r="T3" s="3"/>
      <c r="U3" s="3"/>
      <c r="V3" s="52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4"/>
      <c r="AW3" s="4"/>
      <c r="AX3" s="4"/>
      <c r="AY3" s="4"/>
      <c r="AZ3" s="4"/>
      <c r="BA3" s="4"/>
      <c r="BB3" s="4"/>
      <c r="BC3" s="4"/>
      <c r="BD3" s="4"/>
    </row>
    <row r="4" spans="1:56" ht="21.95" customHeight="1">
      <c r="A4" s="98"/>
      <c r="B4" s="54" t="s">
        <v>2</v>
      </c>
      <c r="C4" s="54" t="s">
        <v>3</v>
      </c>
      <c r="D4" s="54" t="s">
        <v>4</v>
      </c>
      <c r="E4" s="54"/>
      <c r="F4" s="54" t="s">
        <v>5</v>
      </c>
      <c r="G4" s="54" t="s">
        <v>6</v>
      </c>
      <c r="H4" s="54" t="s">
        <v>7</v>
      </c>
      <c r="I4" s="54" t="s">
        <v>8</v>
      </c>
      <c r="J4" s="54" t="s">
        <v>9</v>
      </c>
      <c r="K4" s="54" t="s">
        <v>10</v>
      </c>
      <c r="L4" s="54" t="s">
        <v>5</v>
      </c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4"/>
      <c r="AW4" s="4"/>
      <c r="AX4" s="4"/>
      <c r="AY4" s="4"/>
      <c r="AZ4" s="4"/>
      <c r="BA4" s="4"/>
      <c r="BB4" s="4"/>
      <c r="BC4" s="4"/>
      <c r="BD4" s="4"/>
    </row>
    <row r="5" spans="1:56" ht="21.95" customHeight="1">
      <c r="A5" s="68">
        <v>41334</v>
      </c>
      <c r="B5" s="67"/>
      <c r="C5" s="67"/>
      <c r="D5" s="67"/>
      <c r="E5" s="67"/>
      <c r="F5" s="49">
        <f t="shared" ref="F5:F16" si="0">SUM(B5:E5)</f>
        <v>0</v>
      </c>
      <c r="G5" s="67"/>
      <c r="H5" s="67"/>
      <c r="I5" s="67"/>
      <c r="J5" s="67"/>
      <c r="K5" s="67"/>
      <c r="L5" s="49">
        <f t="shared" ref="L5:L17" si="1">SUM(G5:K5)</f>
        <v>0</v>
      </c>
      <c r="M5" s="3"/>
      <c r="N5" s="3"/>
      <c r="O5" s="3"/>
      <c r="P5" s="3"/>
      <c r="Q5" s="3"/>
      <c r="R5" s="3"/>
      <c r="S5" s="3"/>
      <c r="T5" s="3"/>
      <c r="U5" s="3"/>
      <c r="V5" s="10"/>
      <c r="W5" s="10"/>
      <c r="X5" s="10"/>
      <c r="Y5" s="10"/>
      <c r="Z5" s="10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4"/>
      <c r="AW5" s="4"/>
      <c r="AX5" s="4"/>
      <c r="AY5" s="4"/>
      <c r="AZ5" s="4"/>
      <c r="BA5" s="4"/>
      <c r="BB5" s="4"/>
      <c r="BC5" s="4"/>
      <c r="BD5" s="4"/>
    </row>
    <row r="6" spans="1:56" ht="21.95" customHeight="1">
      <c r="A6" s="68">
        <v>41365</v>
      </c>
      <c r="B6" s="67"/>
      <c r="C6" s="67"/>
      <c r="D6" s="67"/>
      <c r="E6" s="67"/>
      <c r="F6" s="49">
        <f t="shared" si="0"/>
        <v>0</v>
      </c>
      <c r="G6" s="67"/>
      <c r="H6" s="67"/>
      <c r="I6" s="67"/>
      <c r="J6" s="67"/>
      <c r="K6" s="67"/>
      <c r="L6" s="49">
        <f t="shared" si="1"/>
        <v>0</v>
      </c>
      <c r="M6" s="3"/>
      <c r="N6" s="3"/>
      <c r="O6" s="3"/>
      <c r="P6" s="3"/>
      <c r="Q6" s="3"/>
      <c r="R6" s="3"/>
      <c r="S6" s="3"/>
      <c r="T6" s="3"/>
      <c r="U6" s="3"/>
      <c r="V6" s="10"/>
      <c r="W6" s="94"/>
      <c r="X6" s="94"/>
      <c r="Y6" s="94"/>
      <c r="Z6" s="10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4"/>
      <c r="AW6" s="4"/>
      <c r="AX6" s="4"/>
      <c r="AY6" s="4"/>
      <c r="AZ6" s="4"/>
      <c r="BA6" s="4"/>
      <c r="BB6" s="4"/>
      <c r="BC6" s="4"/>
      <c r="BD6" s="4"/>
    </row>
    <row r="7" spans="1:56" ht="21.95" customHeight="1">
      <c r="A7" s="68">
        <v>41395</v>
      </c>
      <c r="B7" s="67"/>
      <c r="C7" s="67"/>
      <c r="D7" s="67"/>
      <c r="E7" s="67"/>
      <c r="F7" s="49">
        <f t="shared" si="0"/>
        <v>0</v>
      </c>
      <c r="G7" s="67"/>
      <c r="H7" s="67"/>
      <c r="I7" s="67"/>
      <c r="J7" s="67"/>
      <c r="K7" s="67"/>
      <c r="L7" s="49">
        <f t="shared" si="1"/>
        <v>0</v>
      </c>
      <c r="M7" s="3"/>
      <c r="N7" s="3"/>
      <c r="O7" s="3"/>
      <c r="P7" s="3"/>
      <c r="Q7" s="3"/>
      <c r="R7" s="3"/>
      <c r="S7" s="3"/>
      <c r="T7" s="3"/>
      <c r="U7" s="3"/>
      <c r="V7" s="10"/>
      <c r="W7" s="94"/>
      <c r="X7" s="94"/>
      <c r="Y7" s="94"/>
      <c r="Z7" s="10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4"/>
      <c r="AW7" s="4"/>
      <c r="AX7" s="4"/>
      <c r="AY7" s="4"/>
      <c r="AZ7" s="4"/>
      <c r="BA7" s="4"/>
      <c r="BB7" s="4"/>
      <c r="BC7" s="4"/>
      <c r="BD7" s="4"/>
    </row>
    <row r="8" spans="1:56" ht="21.95" customHeight="1">
      <c r="A8" s="68">
        <v>41426</v>
      </c>
      <c r="B8" s="67"/>
      <c r="C8" s="67"/>
      <c r="D8" s="67"/>
      <c r="E8" s="67"/>
      <c r="F8" s="49">
        <f t="shared" si="0"/>
        <v>0</v>
      </c>
      <c r="G8" s="67"/>
      <c r="H8" s="67"/>
      <c r="I8" s="67"/>
      <c r="J8" s="67"/>
      <c r="K8" s="67"/>
      <c r="L8" s="49">
        <f t="shared" si="1"/>
        <v>0</v>
      </c>
      <c r="M8" s="3"/>
      <c r="N8" s="3"/>
      <c r="O8" s="3"/>
      <c r="P8" s="3"/>
      <c r="Q8" s="3"/>
      <c r="R8" s="3"/>
      <c r="S8" s="3"/>
      <c r="T8" s="3"/>
      <c r="U8" s="3"/>
      <c r="V8" s="10"/>
      <c r="W8" s="10"/>
      <c r="X8" s="10"/>
      <c r="Y8" s="10"/>
      <c r="Z8" s="10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4"/>
      <c r="AW8" s="4"/>
      <c r="AX8" s="4"/>
      <c r="AY8" s="4"/>
      <c r="AZ8" s="4"/>
      <c r="BA8" s="4"/>
      <c r="BB8" s="4"/>
      <c r="BC8" s="4"/>
      <c r="BD8" s="4"/>
    </row>
    <row r="9" spans="1:56" ht="21.95" customHeight="1">
      <c r="A9" s="68">
        <v>41456</v>
      </c>
      <c r="B9" s="67"/>
      <c r="C9" s="67"/>
      <c r="D9" s="67"/>
      <c r="E9" s="67"/>
      <c r="F9" s="49">
        <f t="shared" si="0"/>
        <v>0</v>
      </c>
      <c r="G9" s="67"/>
      <c r="H9" s="67"/>
      <c r="I9" s="67"/>
      <c r="J9" s="67"/>
      <c r="K9" s="67"/>
      <c r="L9" s="49">
        <f t="shared" si="1"/>
        <v>0</v>
      </c>
      <c r="M9" s="3"/>
      <c r="N9" s="3"/>
      <c r="O9" s="3"/>
      <c r="P9" s="3"/>
      <c r="Q9" s="3"/>
      <c r="R9" s="3"/>
      <c r="S9" s="3"/>
      <c r="T9" s="3"/>
      <c r="U9" s="3"/>
      <c r="V9" s="10"/>
      <c r="W9" s="94"/>
      <c r="X9" s="94"/>
      <c r="Y9" s="94"/>
      <c r="Z9" s="10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4"/>
      <c r="AW9" s="4"/>
      <c r="AX9" s="4"/>
      <c r="AY9" s="4"/>
      <c r="AZ9" s="4"/>
      <c r="BA9" s="4"/>
      <c r="BB9" s="4"/>
      <c r="BC9" s="4"/>
      <c r="BD9" s="4"/>
    </row>
    <row r="10" spans="1:56" ht="21.95" customHeight="1">
      <c r="A10" s="68">
        <v>41487</v>
      </c>
      <c r="B10" s="67"/>
      <c r="C10" s="67"/>
      <c r="D10" s="67"/>
      <c r="E10" s="67"/>
      <c r="F10" s="49">
        <f t="shared" si="0"/>
        <v>0</v>
      </c>
      <c r="G10" s="67"/>
      <c r="H10" s="67"/>
      <c r="I10" s="67"/>
      <c r="J10" s="67"/>
      <c r="K10" s="67"/>
      <c r="L10" s="49">
        <f t="shared" si="1"/>
        <v>0</v>
      </c>
      <c r="M10" s="3"/>
      <c r="N10" s="3"/>
      <c r="O10" s="3"/>
      <c r="P10" s="3"/>
      <c r="Q10" s="3"/>
      <c r="R10" s="3"/>
      <c r="S10" s="3"/>
      <c r="T10" s="3"/>
      <c r="U10" s="3"/>
      <c r="V10" s="10"/>
      <c r="W10" s="94"/>
      <c r="X10" s="94"/>
      <c r="Y10" s="94"/>
      <c r="Z10" s="10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4"/>
      <c r="AW10" s="4"/>
      <c r="AX10" s="4"/>
      <c r="AY10" s="4"/>
      <c r="AZ10" s="4"/>
      <c r="BA10" s="4"/>
      <c r="BB10" s="4"/>
      <c r="BC10" s="4"/>
      <c r="BD10" s="4"/>
    </row>
    <row r="11" spans="1:56" ht="21.95" customHeight="1">
      <c r="A11" s="68">
        <v>41518</v>
      </c>
      <c r="B11" s="67"/>
      <c r="C11" s="67"/>
      <c r="D11" s="67"/>
      <c r="E11" s="67"/>
      <c r="F11" s="49">
        <f t="shared" si="0"/>
        <v>0</v>
      </c>
      <c r="G11" s="67"/>
      <c r="H11" s="67"/>
      <c r="I11" s="67"/>
      <c r="J11" s="67"/>
      <c r="K11" s="67"/>
      <c r="L11" s="49">
        <f t="shared" si="1"/>
        <v>0</v>
      </c>
      <c r="M11" s="3"/>
      <c r="N11" s="3"/>
      <c r="O11" s="3"/>
      <c r="P11" s="3"/>
      <c r="Q11" s="3"/>
      <c r="R11" s="3"/>
      <c r="S11" s="3"/>
      <c r="T11" s="3"/>
      <c r="U11" s="3"/>
      <c r="V11" s="10"/>
      <c r="W11" s="10"/>
      <c r="X11" s="10"/>
      <c r="Y11" s="10"/>
      <c r="Z11" s="10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4"/>
      <c r="AW11" s="4"/>
      <c r="AX11" s="4"/>
      <c r="AY11" s="4"/>
      <c r="AZ11" s="4"/>
      <c r="BA11" s="4"/>
      <c r="BB11" s="4"/>
      <c r="BC11" s="4"/>
      <c r="BD11" s="4"/>
    </row>
    <row r="12" spans="1:56" ht="21.95" customHeight="1">
      <c r="A12" s="68">
        <v>41548</v>
      </c>
      <c r="B12" s="67"/>
      <c r="C12" s="67"/>
      <c r="D12" s="67"/>
      <c r="E12" s="67"/>
      <c r="F12" s="49">
        <f t="shared" si="0"/>
        <v>0</v>
      </c>
      <c r="G12" s="67"/>
      <c r="H12" s="67"/>
      <c r="I12" s="67"/>
      <c r="J12" s="67"/>
      <c r="K12" s="67"/>
      <c r="L12" s="49">
        <f t="shared" si="1"/>
        <v>0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4"/>
      <c r="AW12" s="4"/>
      <c r="AX12" s="4"/>
      <c r="AY12" s="4"/>
      <c r="AZ12" s="4"/>
      <c r="BA12" s="4"/>
      <c r="BB12" s="4"/>
      <c r="BC12" s="4"/>
      <c r="BD12" s="4"/>
    </row>
    <row r="13" spans="1:56" ht="21.95" customHeight="1">
      <c r="A13" s="68">
        <v>41579</v>
      </c>
      <c r="B13" s="67"/>
      <c r="C13" s="67"/>
      <c r="D13" s="67"/>
      <c r="E13" s="67"/>
      <c r="F13" s="49">
        <f t="shared" si="0"/>
        <v>0</v>
      </c>
      <c r="G13" s="67"/>
      <c r="H13" s="67"/>
      <c r="I13" s="67"/>
      <c r="J13" s="67"/>
      <c r="K13" s="67"/>
      <c r="L13" s="49">
        <f t="shared" si="1"/>
        <v>0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4"/>
      <c r="AW13" s="4"/>
      <c r="AX13" s="4"/>
      <c r="AY13" s="4"/>
      <c r="AZ13" s="4"/>
      <c r="BA13" s="4"/>
      <c r="BB13" s="4"/>
      <c r="BC13" s="4"/>
      <c r="BD13" s="4"/>
    </row>
    <row r="14" spans="1:56" ht="21.95" customHeight="1">
      <c r="A14" s="68">
        <v>41609</v>
      </c>
      <c r="B14" s="67"/>
      <c r="C14" s="67"/>
      <c r="D14" s="67"/>
      <c r="E14" s="67"/>
      <c r="F14" s="49">
        <f t="shared" si="0"/>
        <v>0</v>
      </c>
      <c r="G14" s="67"/>
      <c r="H14" s="67"/>
      <c r="I14" s="67"/>
      <c r="J14" s="67"/>
      <c r="K14" s="67"/>
      <c r="L14" s="49">
        <f t="shared" si="1"/>
        <v>0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4"/>
      <c r="AW14" s="4"/>
      <c r="AX14" s="4"/>
      <c r="AY14" s="4"/>
      <c r="AZ14" s="4"/>
      <c r="BA14" s="4"/>
      <c r="BB14" s="4"/>
      <c r="BC14" s="4"/>
      <c r="BD14" s="4"/>
    </row>
    <row r="15" spans="1:56" ht="21.95" customHeight="1">
      <c r="A15" s="68">
        <v>41640</v>
      </c>
      <c r="B15" s="67"/>
      <c r="C15" s="67"/>
      <c r="D15" s="67"/>
      <c r="E15" s="67"/>
      <c r="F15" s="49">
        <f t="shared" si="0"/>
        <v>0</v>
      </c>
      <c r="G15" s="67"/>
      <c r="H15" s="67"/>
      <c r="I15" s="67"/>
      <c r="J15" s="67"/>
      <c r="K15" s="67"/>
      <c r="L15" s="49">
        <f t="shared" si="1"/>
        <v>0</v>
      </c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4"/>
      <c r="AW15" s="4"/>
      <c r="AX15" s="4"/>
      <c r="AY15" s="4"/>
      <c r="AZ15" s="4"/>
      <c r="BA15" s="4"/>
      <c r="BB15" s="4"/>
      <c r="BC15" s="4"/>
      <c r="BD15" s="4"/>
    </row>
    <row r="16" spans="1:56" ht="21.95" customHeight="1">
      <c r="A16" s="68">
        <v>41671</v>
      </c>
      <c r="B16" s="67"/>
      <c r="C16" s="67"/>
      <c r="D16" s="67"/>
      <c r="E16" s="67"/>
      <c r="F16" s="49">
        <f t="shared" si="0"/>
        <v>0</v>
      </c>
      <c r="G16" s="67"/>
      <c r="H16" s="67"/>
      <c r="I16" s="67"/>
      <c r="J16" s="67"/>
      <c r="K16" s="67"/>
      <c r="L16" s="49">
        <f t="shared" si="1"/>
        <v>0</v>
      </c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4"/>
      <c r="AW16" s="4"/>
      <c r="AX16" s="4"/>
      <c r="AY16" s="4"/>
      <c r="AZ16" s="4"/>
      <c r="BA16" s="4"/>
      <c r="BB16" s="4"/>
      <c r="BC16" s="4"/>
      <c r="BD16" s="4"/>
    </row>
    <row r="17" spans="1:63" ht="22.5" customHeight="1">
      <c r="A17" s="69" t="s">
        <v>71</v>
      </c>
      <c r="B17" s="5"/>
      <c r="C17" s="67"/>
      <c r="D17" s="5"/>
      <c r="E17" s="5"/>
      <c r="F17" s="49">
        <f>SUM(B17:E17)</f>
        <v>0</v>
      </c>
      <c r="G17" s="67"/>
      <c r="H17" s="6"/>
      <c r="I17" s="6"/>
      <c r="J17" s="6"/>
      <c r="K17" s="6"/>
      <c r="L17" s="49">
        <f t="shared" si="1"/>
        <v>0</v>
      </c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4"/>
      <c r="AW17" s="4"/>
      <c r="AX17" s="4"/>
      <c r="AY17" s="4"/>
      <c r="AZ17" s="4"/>
      <c r="BA17" s="4"/>
      <c r="BB17" s="4"/>
      <c r="BC17" s="4"/>
      <c r="BD17" s="4"/>
    </row>
    <row r="18" spans="1:63" ht="21" customHeight="1">
      <c r="A18" s="69" t="s">
        <v>71</v>
      </c>
      <c r="B18" s="5"/>
      <c r="C18" s="67"/>
      <c r="D18" s="5"/>
      <c r="E18" s="5"/>
      <c r="F18" s="49">
        <f>SUM(B18:E18)</f>
        <v>0</v>
      </c>
      <c r="G18" s="67"/>
      <c r="H18" s="6"/>
      <c r="I18" s="6"/>
      <c r="J18" s="6"/>
      <c r="K18" s="6"/>
      <c r="L18" s="49">
        <f>SUM(G18:K18)</f>
        <v>0</v>
      </c>
      <c r="M18" s="3"/>
      <c r="N18" s="3"/>
      <c r="O18" s="3"/>
      <c r="P18" s="3"/>
      <c r="Q18" s="65" t="s">
        <v>102</v>
      </c>
      <c r="R18" s="65" t="s">
        <v>103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4"/>
      <c r="AW18" s="4"/>
      <c r="AX18" s="4"/>
      <c r="AY18" s="4"/>
      <c r="AZ18" s="4"/>
      <c r="BA18" s="4"/>
      <c r="BB18" s="4"/>
      <c r="BC18" s="4"/>
      <c r="BD18" s="4"/>
    </row>
    <row r="19" spans="1:63" ht="21.95" customHeight="1">
      <c r="A19" s="70" t="s">
        <v>5</v>
      </c>
      <c r="B19" s="49">
        <f t="shared" ref="B19:L19" si="2">SUM(B5:B18)</f>
        <v>0</v>
      </c>
      <c r="C19" s="49">
        <f t="shared" si="2"/>
        <v>0</v>
      </c>
      <c r="D19" s="49">
        <f t="shared" si="2"/>
        <v>0</v>
      </c>
      <c r="E19" s="49">
        <f t="shared" si="2"/>
        <v>0</v>
      </c>
      <c r="F19" s="49">
        <f t="shared" si="2"/>
        <v>0</v>
      </c>
      <c r="G19" s="49">
        <f t="shared" si="2"/>
        <v>0</v>
      </c>
      <c r="H19" s="49">
        <f t="shared" si="2"/>
        <v>0</v>
      </c>
      <c r="I19" s="49">
        <f t="shared" si="2"/>
        <v>0</v>
      </c>
      <c r="J19" s="49">
        <f t="shared" si="2"/>
        <v>0</v>
      </c>
      <c r="K19" s="49">
        <f t="shared" si="2"/>
        <v>0</v>
      </c>
      <c r="L19" s="49">
        <f t="shared" si="2"/>
        <v>0</v>
      </c>
      <c r="M19" s="3"/>
      <c r="N19" s="3">
        <f>G19+K20</f>
        <v>0</v>
      </c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4"/>
      <c r="AW19" s="4"/>
      <c r="AX19" s="4"/>
      <c r="AY19" s="4"/>
      <c r="AZ19" s="4"/>
      <c r="BA19" s="4"/>
      <c r="BB19" s="4"/>
      <c r="BC19" s="4"/>
      <c r="BD19" s="4"/>
    </row>
    <row r="20" spans="1:63" s="9" customFormat="1" ht="39.75" customHeight="1">
      <c r="A20" s="98" t="s">
        <v>107</v>
      </c>
      <c r="B20" s="98"/>
      <c r="C20" s="98"/>
      <c r="D20" s="98"/>
      <c r="E20" s="99"/>
      <c r="F20" s="99"/>
      <c r="G20" s="100" t="s">
        <v>108</v>
      </c>
      <c r="H20" s="100"/>
      <c r="I20" s="100"/>
      <c r="J20" s="100"/>
      <c r="K20" s="99"/>
      <c r="L20" s="99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8"/>
      <c r="AW20" s="8"/>
      <c r="AX20" s="8"/>
      <c r="AY20" s="8"/>
      <c r="AZ20" s="8"/>
      <c r="BA20" s="8"/>
      <c r="BB20" s="8"/>
      <c r="BC20" s="8"/>
      <c r="BD20" s="8"/>
    </row>
    <row r="21" spans="1:63" ht="21.95" customHeight="1" thickBot="1">
      <c r="A21" s="104" t="s">
        <v>101</v>
      </c>
      <c r="B21" s="104"/>
      <c r="C21" s="104"/>
      <c r="D21" s="104"/>
      <c r="E21" s="104"/>
      <c r="F21" s="104"/>
      <c r="G21" s="104"/>
      <c r="H21" s="104"/>
      <c r="I21" s="104"/>
      <c r="J21" s="104"/>
      <c r="K21" s="103" t="s">
        <v>102</v>
      </c>
      <c r="L21" s="10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4"/>
      <c r="AW21" s="4"/>
      <c r="AX21" s="4"/>
      <c r="AY21" s="4"/>
      <c r="AZ21" s="4"/>
      <c r="BA21" s="4"/>
      <c r="BB21" s="4"/>
      <c r="BC21" s="4"/>
      <c r="BD21" s="4"/>
    </row>
    <row r="22" spans="1:63" ht="18.75" customHeight="1">
      <c r="A22" s="110" t="s">
        <v>62</v>
      </c>
      <c r="B22" s="111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2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</row>
    <row r="23" spans="1:63" ht="21.95" customHeight="1">
      <c r="A23" s="11" t="s">
        <v>17</v>
      </c>
      <c r="B23" s="101" t="s">
        <v>13</v>
      </c>
      <c r="C23" s="101"/>
      <c r="D23" s="101"/>
      <c r="E23" s="101"/>
      <c r="F23" s="101"/>
      <c r="G23" s="101"/>
      <c r="H23" s="102"/>
      <c r="I23" s="12"/>
      <c r="J23" s="12"/>
      <c r="K23" s="13"/>
      <c r="L23" s="96"/>
      <c r="M23" s="97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</row>
    <row r="24" spans="1:63" ht="21.95" customHeight="1">
      <c r="A24" s="11" t="s">
        <v>18</v>
      </c>
      <c r="B24" s="113" t="s">
        <v>113</v>
      </c>
      <c r="C24" s="114"/>
      <c r="D24" s="114"/>
      <c r="E24" s="114"/>
      <c r="F24" s="114"/>
      <c r="G24" s="114"/>
      <c r="H24" s="114"/>
      <c r="I24" s="114"/>
      <c r="J24" s="114"/>
      <c r="K24" s="115"/>
      <c r="L24" s="96"/>
      <c r="M24" s="97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</row>
    <row r="25" spans="1:63" ht="21.95" customHeight="1">
      <c r="A25" s="146" t="s">
        <v>84</v>
      </c>
      <c r="B25" s="147"/>
      <c r="C25" s="147"/>
      <c r="D25" s="147"/>
      <c r="E25" s="147"/>
      <c r="F25" s="147"/>
      <c r="G25" s="147"/>
      <c r="H25" s="147"/>
      <c r="I25" s="147"/>
      <c r="J25" s="147"/>
      <c r="K25" s="148"/>
      <c r="L25" s="140" t="str">
        <f>IF(F19=0,"",F19+E20+L23+L24)</f>
        <v/>
      </c>
      <c r="M25" s="120"/>
      <c r="N25" s="61"/>
      <c r="O25" s="61"/>
      <c r="P25" s="61"/>
      <c r="Q25" s="61"/>
      <c r="R25" s="61"/>
      <c r="S25" s="61"/>
      <c r="T25" s="61"/>
      <c r="U25" s="61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3"/>
      <c r="AW25" s="3"/>
      <c r="AX25" s="3"/>
      <c r="AY25" s="3"/>
      <c r="AZ25" s="3"/>
      <c r="BA25" s="3"/>
      <c r="BB25" s="3"/>
      <c r="BC25" s="3"/>
      <c r="BD25" s="3"/>
      <c r="BE25" s="3"/>
    </row>
    <row r="26" spans="1:63" ht="21.95" customHeight="1">
      <c r="A26" s="55" t="s">
        <v>17</v>
      </c>
      <c r="B26" s="95" t="s">
        <v>114</v>
      </c>
      <c r="C26" s="95"/>
      <c r="D26" s="95"/>
      <c r="E26" s="95"/>
      <c r="F26" s="95"/>
      <c r="G26" s="95"/>
      <c r="H26" s="95"/>
      <c r="I26" s="95"/>
      <c r="J26" s="95"/>
      <c r="K26" s="95"/>
      <c r="L26" s="116"/>
      <c r="M26" s="116"/>
      <c r="N26" s="61"/>
      <c r="O26" s="61"/>
      <c r="P26" s="61"/>
      <c r="Q26" s="61"/>
      <c r="R26" s="61"/>
      <c r="S26" s="61"/>
      <c r="T26" s="61"/>
      <c r="U26" s="61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3"/>
      <c r="AW26" s="3"/>
      <c r="AX26" s="3"/>
      <c r="AY26" s="3"/>
      <c r="AZ26" s="3"/>
      <c r="BA26" s="3"/>
      <c r="BB26" s="3"/>
      <c r="BC26" s="3"/>
      <c r="BD26" s="3"/>
      <c r="BE26" s="3"/>
    </row>
    <row r="27" spans="1:63" ht="21.95" customHeight="1">
      <c r="A27" s="55" t="s">
        <v>18</v>
      </c>
      <c r="B27" s="95" t="s">
        <v>85</v>
      </c>
      <c r="C27" s="95"/>
      <c r="D27" s="95"/>
      <c r="E27" s="95"/>
      <c r="F27" s="95"/>
      <c r="G27" s="95"/>
      <c r="H27" s="95"/>
      <c r="I27" s="95"/>
      <c r="J27" s="95"/>
      <c r="K27" s="95"/>
      <c r="L27" s="116"/>
      <c r="M27" s="116"/>
      <c r="N27" s="61"/>
      <c r="O27" s="61"/>
      <c r="P27" s="61"/>
      <c r="Q27" s="61"/>
      <c r="R27" s="61"/>
      <c r="S27" s="61"/>
      <c r="T27" s="61"/>
      <c r="U27" s="61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3"/>
      <c r="AW27" s="3"/>
      <c r="AX27" s="3"/>
      <c r="AY27" s="3"/>
      <c r="AZ27" s="3"/>
      <c r="BA27" s="3"/>
      <c r="BB27" s="3"/>
      <c r="BC27" s="3"/>
      <c r="BD27" s="3"/>
      <c r="BE27" s="3"/>
    </row>
    <row r="28" spans="1:63" ht="21.95" customHeight="1">
      <c r="A28" s="146" t="s">
        <v>86</v>
      </c>
      <c r="B28" s="147"/>
      <c r="C28" s="147"/>
      <c r="D28" s="147"/>
      <c r="E28" s="147"/>
      <c r="F28" s="147"/>
      <c r="G28" s="147"/>
      <c r="H28" s="147"/>
      <c r="I28" s="147"/>
      <c r="J28" s="147"/>
      <c r="K28" s="148"/>
      <c r="L28" s="117" t="str">
        <f>IF(L25="","",L25-L26-L27)</f>
        <v/>
      </c>
      <c r="M28" s="118"/>
      <c r="N28" s="61"/>
      <c r="O28" s="61"/>
      <c r="P28" s="61"/>
      <c r="Q28" s="61"/>
      <c r="R28" s="61"/>
      <c r="S28" s="61"/>
      <c r="T28" s="61"/>
      <c r="U28" s="61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3"/>
      <c r="AW28" s="3"/>
      <c r="AX28" s="3"/>
      <c r="AY28" s="3"/>
      <c r="AZ28" s="3"/>
      <c r="BA28" s="3"/>
      <c r="BB28" s="3"/>
      <c r="BC28" s="3"/>
      <c r="BD28" s="3"/>
      <c r="BE28" s="3"/>
    </row>
    <row r="29" spans="1:63" ht="21.95" customHeight="1">
      <c r="A29" s="11" t="s">
        <v>17</v>
      </c>
      <c r="B29" s="95" t="s">
        <v>87</v>
      </c>
      <c r="C29" s="95"/>
      <c r="D29" s="95"/>
      <c r="E29" s="95"/>
      <c r="F29" s="95"/>
      <c r="G29" s="95"/>
      <c r="H29" s="95"/>
      <c r="I29" s="95"/>
      <c r="J29" s="95"/>
      <c r="K29" s="95"/>
      <c r="L29" s="109"/>
      <c r="M29" s="97"/>
      <c r="N29" s="61"/>
      <c r="O29" s="61"/>
      <c r="P29" s="61"/>
      <c r="Q29" s="61"/>
      <c r="R29" s="61"/>
      <c r="S29" s="61"/>
      <c r="T29" s="61"/>
      <c r="U29" s="61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3"/>
      <c r="AW29" s="3"/>
      <c r="AX29" s="3"/>
      <c r="AY29" s="3"/>
      <c r="AZ29" s="3"/>
      <c r="BA29" s="3"/>
      <c r="BB29" s="3"/>
      <c r="BC29" s="3"/>
      <c r="BD29" s="3"/>
      <c r="BE29" s="3"/>
    </row>
    <row r="30" spans="1:63" ht="21.95" customHeight="1">
      <c r="A30" s="146" t="s">
        <v>88</v>
      </c>
      <c r="B30" s="147"/>
      <c r="C30" s="147"/>
      <c r="D30" s="147"/>
      <c r="E30" s="147"/>
      <c r="F30" s="147"/>
      <c r="G30" s="147"/>
      <c r="H30" s="147"/>
      <c r="I30" s="147"/>
      <c r="J30" s="147"/>
      <c r="K30" s="148"/>
      <c r="L30" s="119" t="str">
        <f>IF(L28="","",L28-L29)</f>
        <v/>
      </c>
      <c r="M30" s="120"/>
      <c r="N30" s="61"/>
      <c r="O30" s="61"/>
      <c r="P30" s="61"/>
      <c r="Q30" s="61"/>
      <c r="R30" s="61"/>
      <c r="S30" s="61"/>
      <c r="T30" s="61"/>
      <c r="U30" s="61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3"/>
      <c r="AW30" s="3"/>
      <c r="AX30" s="3"/>
      <c r="AY30" s="3"/>
      <c r="AZ30" s="3"/>
      <c r="BA30" s="3"/>
      <c r="BB30" s="3"/>
      <c r="BC30" s="3"/>
      <c r="BD30" s="3"/>
      <c r="BE30" s="3"/>
    </row>
    <row r="31" spans="1:63" ht="21.95" customHeight="1">
      <c r="A31" s="125" t="s">
        <v>63</v>
      </c>
      <c r="B31" s="126"/>
      <c r="C31" s="126"/>
      <c r="D31" s="126"/>
      <c r="E31" s="126"/>
      <c r="F31" s="126"/>
      <c r="G31" s="126"/>
      <c r="H31" s="126"/>
      <c r="I31" s="126"/>
      <c r="J31" s="126"/>
      <c r="K31" s="126"/>
      <c r="L31" s="71"/>
      <c r="M31" s="72"/>
      <c r="N31" s="14"/>
      <c r="O31" s="14"/>
      <c r="P31" s="14"/>
      <c r="Q31" s="14"/>
      <c r="R31" s="14"/>
      <c r="S31" s="14"/>
      <c r="T31" s="14"/>
      <c r="U31" s="14"/>
      <c r="V31" s="15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0"/>
      <c r="BB31" s="10"/>
      <c r="BC31" s="10"/>
      <c r="BD31" s="10"/>
      <c r="BE31" s="10"/>
      <c r="BF31" s="61"/>
      <c r="BG31" s="61"/>
      <c r="BH31" s="61"/>
      <c r="BI31" s="61"/>
      <c r="BJ31" s="61"/>
      <c r="BK31" s="61"/>
    </row>
    <row r="32" spans="1:63" ht="21.95" customHeight="1">
      <c r="A32" s="11" t="s">
        <v>17</v>
      </c>
      <c r="B32" s="114" t="s">
        <v>15</v>
      </c>
      <c r="C32" s="114"/>
      <c r="D32" s="114"/>
      <c r="E32" s="114"/>
      <c r="F32" s="114"/>
      <c r="G32" s="114"/>
      <c r="H32" s="114"/>
      <c r="I32" s="114"/>
      <c r="J32" s="114"/>
      <c r="K32" s="115"/>
      <c r="L32" s="96"/>
      <c r="M32" s="97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</row>
    <row r="33" spans="1:57" ht="21.95" customHeight="1">
      <c r="A33" s="11" t="s">
        <v>18</v>
      </c>
      <c r="B33" s="115" t="s">
        <v>69</v>
      </c>
      <c r="C33" s="115"/>
      <c r="D33" s="115"/>
      <c r="E33" s="115"/>
      <c r="F33" s="115"/>
      <c r="G33" s="115"/>
      <c r="H33" s="115"/>
      <c r="I33" s="115"/>
      <c r="J33" s="115"/>
      <c r="K33" s="115"/>
      <c r="L33" s="96"/>
      <c r="M33" s="97"/>
      <c r="R33" s="60" t="s">
        <v>90</v>
      </c>
      <c r="S33" s="60" t="s">
        <v>91</v>
      </c>
      <c r="T33" s="60" t="s">
        <v>92</v>
      </c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</row>
    <row r="34" spans="1:57" ht="21.95" customHeight="1">
      <c r="A34" s="11" t="s">
        <v>19</v>
      </c>
      <c r="B34" s="114" t="s">
        <v>64</v>
      </c>
      <c r="C34" s="114"/>
      <c r="D34" s="114"/>
      <c r="E34" s="114"/>
      <c r="F34" s="114"/>
      <c r="G34" s="114"/>
      <c r="H34" s="114"/>
      <c r="I34" s="114"/>
      <c r="J34" s="114"/>
      <c r="K34" s="115"/>
      <c r="L34" s="96"/>
      <c r="M34" s="97"/>
      <c r="R34" s="60">
        <f>L34+K19</f>
        <v>0</v>
      </c>
      <c r="S34" s="60">
        <f>L19+K20+L32+L33+L34+L35+L36+L37</f>
        <v>0</v>
      </c>
      <c r="T34" s="60">
        <f>IF(S34&lt;100000,S34,100000)</f>
        <v>0</v>
      </c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</row>
    <row r="35" spans="1:57" ht="21.95" customHeight="1">
      <c r="A35" s="11" t="s">
        <v>20</v>
      </c>
      <c r="B35" s="114" t="s">
        <v>16</v>
      </c>
      <c r="C35" s="114"/>
      <c r="D35" s="114"/>
      <c r="E35" s="114"/>
      <c r="F35" s="114"/>
      <c r="G35" s="114"/>
      <c r="H35" s="114"/>
      <c r="I35" s="114"/>
      <c r="J35" s="114"/>
      <c r="K35" s="115"/>
      <c r="L35" s="96"/>
      <c r="M35" s="97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</row>
    <row r="36" spans="1:57" ht="21.95" customHeight="1">
      <c r="A36" s="11" t="s">
        <v>21</v>
      </c>
      <c r="B36" s="129" t="s">
        <v>72</v>
      </c>
      <c r="C36" s="129"/>
      <c r="D36" s="129"/>
      <c r="E36" s="129"/>
      <c r="F36" s="129"/>
      <c r="G36" s="129"/>
      <c r="H36" s="129"/>
      <c r="I36" s="129"/>
      <c r="J36" s="129"/>
      <c r="K36" s="129"/>
      <c r="L36" s="96"/>
      <c r="M36" s="97"/>
      <c r="N36" s="61"/>
      <c r="O36" s="61"/>
      <c r="P36" s="61"/>
      <c r="Q36" s="61"/>
      <c r="R36" s="61"/>
      <c r="S36" s="61" t="s">
        <v>95</v>
      </c>
      <c r="T36" s="61"/>
      <c r="U36" s="61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3"/>
      <c r="BC36" s="3"/>
      <c r="BD36" s="3"/>
      <c r="BE36" s="3"/>
    </row>
    <row r="37" spans="1:57" ht="21.95" customHeight="1">
      <c r="A37" s="11" t="s">
        <v>22</v>
      </c>
      <c r="B37" s="149" t="s">
        <v>72</v>
      </c>
      <c r="C37" s="150"/>
      <c r="D37" s="150"/>
      <c r="E37" s="150"/>
      <c r="F37" s="150"/>
      <c r="G37" s="150"/>
      <c r="H37" s="150"/>
      <c r="I37" s="150"/>
      <c r="J37" s="150"/>
      <c r="K37" s="151"/>
      <c r="L37" s="109"/>
      <c r="M37" s="97"/>
      <c r="N37" s="61"/>
      <c r="O37" s="61"/>
      <c r="P37" s="61"/>
      <c r="Q37" s="61"/>
      <c r="R37" s="61"/>
      <c r="S37" s="61">
        <f>L40+L41+L42+L43+L44</f>
        <v>0</v>
      </c>
      <c r="T37" s="61"/>
      <c r="U37" s="61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3"/>
      <c r="BC37" s="3"/>
      <c r="BD37" s="3"/>
      <c r="BE37" s="3"/>
    </row>
    <row r="38" spans="1:57" ht="21.95" customHeight="1">
      <c r="A38" s="66"/>
      <c r="B38" s="134" t="s">
        <v>89</v>
      </c>
      <c r="C38" s="134"/>
      <c r="D38" s="134"/>
      <c r="E38" s="134"/>
      <c r="F38" s="134"/>
      <c r="G38" s="134"/>
      <c r="H38" s="134"/>
      <c r="I38" s="134"/>
      <c r="J38" s="134"/>
      <c r="K38" s="135"/>
      <c r="L38" s="119" t="str">
        <f>IF(L30="","",T34)</f>
        <v/>
      </c>
      <c r="M38" s="120"/>
      <c r="N38" s="61"/>
      <c r="O38" s="61"/>
      <c r="P38" s="61"/>
      <c r="Q38" s="61"/>
      <c r="R38" s="61"/>
      <c r="S38" s="61"/>
      <c r="T38" s="61"/>
      <c r="U38" s="61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3"/>
      <c r="BC38" s="3"/>
      <c r="BD38" s="3"/>
      <c r="BE38" s="3"/>
    </row>
    <row r="39" spans="1:57" ht="21.95" customHeight="1">
      <c r="A39" s="127" t="s">
        <v>70</v>
      </c>
      <c r="B39" s="128"/>
      <c r="C39" s="128"/>
      <c r="D39" s="128"/>
      <c r="E39" s="128"/>
      <c r="F39" s="128"/>
      <c r="G39" s="128"/>
      <c r="H39" s="128"/>
      <c r="I39" s="128"/>
      <c r="J39" s="128"/>
      <c r="K39" s="128"/>
      <c r="L39" s="71"/>
      <c r="M39" s="72"/>
      <c r="N39" s="14"/>
      <c r="O39" s="14"/>
      <c r="P39" s="14"/>
      <c r="Q39" s="14"/>
      <c r="R39" s="14"/>
      <c r="S39" s="14"/>
      <c r="T39" s="14"/>
      <c r="U39" s="14"/>
      <c r="V39" s="15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0"/>
      <c r="BB39" s="3"/>
      <c r="BC39" s="3"/>
      <c r="BD39" s="3"/>
      <c r="BE39" s="3"/>
    </row>
    <row r="40" spans="1:57" ht="21.95" customHeight="1">
      <c r="A40" s="11" t="s">
        <v>17</v>
      </c>
      <c r="B40" s="95" t="s">
        <v>67</v>
      </c>
      <c r="C40" s="95"/>
      <c r="D40" s="95"/>
      <c r="E40" s="95"/>
      <c r="F40" s="95"/>
      <c r="G40" s="95"/>
      <c r="H40" s="95"/>
      <c r="I40" s="95"/>
      <c r="J40" s="95"/>
      <c r="K40" s="95"/>
      <c r="L40" s="96"/>
      <c r="M40" s="97"/>
      <c r="N40" s="61"/>
      <c r="O40" s="61"/>
      <c r="P40" s="61"/>
      <c r="Q40" s="61"/>
      <c r="R40" s="61"/>
      <c r="S40" s="61"/>
      <c r="T40" s="61"/>
      <c r="U40" s="61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3"/>
      <c r="BC40" s="3"/>
      <c r="BD40" s="3"/>
      <c r="BE40" s="3"/>
    </row>
    <row r="41" spans="1:57" ht="21.95" customHeight="1">
      <c r="A41" s="11" t="s">
        <v>18</v>
      </c>
      <c r="B41" s="95" t="s">
        <v>14</v>
      </c>
      <c r="C41" s="95"/>
      <c r="D41" s="95"/>
      <c r="E41" s="95"/>
      <c r="F41" s="95"/>
      <c r="G41" s="95"/>
      <c r="H41" s="95"/>
      <c r="I41" s="95"/>
      <c r="J41" s="95"/>
      <c r="K41" s="95"/>
      <c r="L41" s="96"/>
      <c r="M41" s="97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</row>
    <row r="42" spans="1:57" ht="21.95" customHeight="1">
      <c r="A42" s="11" t="s">
        <v>19</v>
      </c>
      <c r="B42" s="95" t="s">
        <v>68</v>
      </c>
      <c r="C42" s="95"/>
      <c r="D42" s="95"/>
      <c r="E42" s="95"/>
      <c r="F42" s="95"/>
      <c r="G42" s="95"/>
      <c r="H42" s="95"/>
      <c r="I42" s="95"/>
      <c r="J42" s="95"/>
      <c r="K42" s="95"/>
      <c r="L42" s="96"/>
      <c r="M42" s="97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</row>
    <row r="43" spans="1:57" ht="21.95" customHeight="1">
      <c r="A43" s="11" t="s">
        <v>20</v>
      </c>
      <c r="B43" s="95" t="s">
        <v>129</v>
      </c>
      <c r="C43" s="95"/>
      <c r="D43" s="95"/>
      <c r="E43" s="95"/>
      <c r="F43" s="95"/>
      <c r="G43" s="95"/>
      <c r="H43" s="95"/>
      <c r="I43" s="95"/>
      <c r="J43" s="95"/>
      <c r="K43" s="95"/>
      <c r="L43" s="96"/>
      <c r="M43" s="97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</row>
    <row r="44" spans="1:57" ht="21.95" customHeight="1">
      <c r="A44" s="11" t="s">
        <v>22</v>
      </c>
      <c r="B44" s="124" t="s">
        <v>73</v>
      </c>
      <c r="C44" s="124"/>
      <c r="D44" s="124"/>
      <c r="E44" s="124"/>
      <c r="F44" s="124"/>
      <c r="G44" s="124"/>
      <c r="H44" s="124"/>
      <c r="I44" s="124"/>
      <c r="J44" s="124"/>
      <c r="K44" s="124"/>
      <c r="L44" s="96"/>
      <c r="M44" s="97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</row>
    <row r="45" spans="1:57" ht="23.25" customHeight="1">
      <c r="A45" s="66"/>
      <c r="B45" s="134" t="s">
        <v>93</v>
      </c>
      <c r="C45" s="134"/>
      <c r="D45" s="134"/>
      <c r="E45" s="134"/>
      <c r="F45" s="134"/>
      <c r="G45" s="134"/>
      <c r="H45" s="134"/>
      <c r="I45" s="134"/>
      <c r="J45" s="134"/>
      <c r="K45" s="135"/>
      <c r="L45" s="140" t="str">
        <f>IF(L30="","",T34+S37)</f>
        <v/>
      </c>
      <c r="M45" s="120"/>
      <c r="R45" s="64" t="s">
        <v>98</v>
      </c>
      <c r="T45" s="62" t="s">
        <v>99</v>
      </c>
      <c r="U45" s="62" t="s">
        <v>100</v>
      </c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</row>
    <row r="46" spans="1:57" ht="23.25" customHeight="1">
      <c r="A46" s="143" t="s">
        <v>94</v>
      </c>
      <c r="B46" s="144"/>
      <c r="C46" s="144"/>
      <c r="D46" s="144"/>
      <c r="E46" s="144"/>
      <c r="F46" s="144"/>
      <c r="G46" s="144"/>
      <c r="H46" s="144"/>
      <c r="I46" s="144"/>
      <c r="J46" s="144"/>
      <c r="K46" s="145"/>
      <c r="L46" s="141">
        <f>IF(R46="","",R47)</f>
        <v>0</v>
      </c>
      <c r="M46" s="142"/>
      <c r="R46" s="62">
        <f>IF(L30="",0,L30-L45)</f>
        <v>0</v>
      </c>
      <c r="T46" s="62">
        <f>IF(L46&lt;220000,0,"")</f>
        <v>0</v>
      </c>
      <c r="U46" s="62">
        <f>IF(L46&lt;220000,0,"")</f>
        <v>0</v>
      </c>
      <c r="V46" s="83"/>
      <c r="W46" s="84"/>
      <c r="X46" s="84"/>
      <c r="Y46" s="84"/>
      <c r="Z46" s="84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</row>
    <row r="47" spans="1:57" ht="23.25" customHeight="1">
      <c r="A47" s="87" t="s">
        <v>79</v>
      </c>
      <c r="B47" s="88"/>
      <c r="C47" s="88"/>
      <c r="D47" s="88"/>
      <c r="E47" s="88"/>
      <c r="F47" s="88"/>
      <c r="G47" s="88"/>
      <c r="H47" s="88"/>
      <c r="I47" s="88"/>
      <c r="J47" s="88"/>
      <c r="K47" s="89"/>
      <c r="L47" s="92">
        <f>IF(K21="No",U48,T49)</f>
        <v>0</v>
      </c>
      <c r="M47" s="93"/>
      <c r="P47" s="63" t="s">
        <v>104</v>
      </c>
      <c r="R47" s="62">
        <f>MROUND(R46,10)</f>
        <v>0</v>
      </c>
      <c r="T47" s="62">
        <f>IF(L46&gt;220000,(L46-220000)/10,0)</f>
        <v>0</v>
      </c>
      <c r="U47" s="62">
        <f>IF(L46&gt;220000,L46/5,0)</f>
        <v>0</v>
      </c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</row>
    <row r="48" spans="1:57" ht="23.25" customHeight="1" thickBot="1">
      <c r="A48" s="87" t="s">
        <v>66</v>
      </c>
      <c r="B48" s="88"/>
      <c r="C48" s="88"/>
      <c r="D48" s="88"/>
      <c r="E48" s="88"/>
      <c r="F48" s="88"/>
      <c r="G48" s="88"/>
      <c r="H48" s="88"/>
      <c r="I48" s="88"/>
      <c r="J48" s="88"/>
      <c r="K48" s="89"/>
      <c r="L48" s="92">
        <f>IF(K21="No","",P49)</f>
        <v>0</v>
      </c>
      <c r="M48" s="93"/>
      <c r="P48" s="62">
        <f>L47*3/100</f>
        <v>0</v>
      </c>
      <c r="T48" s="1">
        <f>IF(L46&gt;500000,(30000+(L46-500000)/5),0)</f>
        <v>0</v>
      </c>
      <c r="U48" s="62">
        <f>MAX(U46,U47)</f>
        <v>0</v>
      </c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</row>
    <row r="49" spans="1:57" ht="23.25" customHeight="1" thickTop="1" thickBot="1">
      <c r="A49" s="87" t="s">
        <v>80</v>
      </c>
      <c r="B49" s="88"/>
      <c r="C49" s="88"/>
      <c r="D49" s="88"/>
      <c r="E49" s="88"/>
      <c r="F49" s="88"/>
      <c r="G49" s="88"/>
      <c r="H49" s="88"/>
      <c r="I49" s="88"/>
      <c r="J49" s="88"/>
      <c r="K49" s="89"/>
      <c r="L49" s="92">
        <f>IF(K21="No",L47,L47+L48)</f>
        <v>0</v>
      </c>
      <c r="M49" s="93"/>
      <c r="P49" s="62">
        <f>MROUND(P48,1)</f>
        <v>0</v>
      </c>
      <c r="T49" s="86">
        <f>MAX(T46,T47,T48,T50)</f>
        <v>0</v>
      </c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</row>
    <row r="50" spans="1:57" ht="23.25" customHeight="1" thickTop="1">
      <c r="A50" s="87" t="s">
        <v>81</v>
      </c>
      <c r="B50" s="88"/>
      <c r="C50" s="88"/>
      <c r="D50" s="88"/>
      <c r="E50" s="88"/>
      <c r="F50" s="88"/>
      <c r="G50" s="88"/>
      <c r="H50" s="88"/>
      <c r="I50" s="88"/>
      <c r="J50" s="88"/>
      <c r="K50" s="89"/>
      <c r="L50" s="90"/>
      <c r="M50" s="91"/>
      <c r="T50" s="85">
        <f>IF(L46&gt;1000000,130000+((L46-1000000)*30/100),0)</f>
        <v>0</v>
      </c>
      <c r="V50" s="3"/>
      <c r="W50" s="136" t="s">
        <v>137</v>
      </c>
      <c r="X50" s="137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</row>
    <row r="51" spans="1:57" ht="23.25" customHeight="1">
      <c r="A51" s="87" t="s">
        <v>97</v>
      </c>
      <c r="B51" s="88"/>
      <c r="C51" s="88"/>
      <c r="D51" s="88"/>
      <c r="E51" s="88"/>
      <c r="F51" s="88"/>
      <c r="G51" s="88"/>
      <c r="H51" s="88"/>
      <c r="I51" s="88"/>
      <c r="J51" s="88"/>
      <c r="K51" s="89"/>
      <c r="L51" s="92">
        <f>L49-L50</f>
        <v>0</v>
      </c>
      <c r="M51" s="93"/>
      <c r="V51" s="3"/>
      <c r="W51" s="138"/>
      <c r="X51" s="139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</row>
    <row r="52" spans="1:57" ht="23.25" customHeight="1">
      <c r="A52" s="87" t="s">
        <v>82</v>
      </c>
      <c r="B52" s="88"/>
      <c r="C52" s="88"/>
      <c r="D52" s="88"/>
      <c r="E52" s="88"/>
      <c r="F52" s="88"/>
      <c r="G52" s="88"/>
      <c r="H52" s="88"/>
      <c r="I52" s="88"/>
      <c r="J52" s="88"/>
      <c r="K52" s="89"/>
      <c r="L52" s="90"/>
      <c r="M52" s="91"/>
      <c r="P52" s="62">
        <f>L51-L52</f>
        <v>0</v>
      </c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</row>
    <row r="53" spans="1:57" ht="23.25" customHeight="1">
      <c r="A53" s="87" t="s">
        <v>133</v>
      </c>
      <c r="B53" s="88"/>
      <c r="C53" s="88"/>
      <c r="D53" s="88"/>
      <c r="E53" s="88"/>
      <c r="F53" s="88"/>
      <c r="G53" s="88"/>
      <c r="H53" s="88"/>
      <c r="I53" s="88"/>
      <c r="J53" s="88"/>
      <c r="K53" s="89"/>
      <c r="L53" s="90"/>
      <c r="M53" s="91"/>
      <c r="P53" s="62">
        <f>IF(L53="",1,L53)</f>
        <v>1</v>
      </c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</row>
    <row r="54" spans="1:57" ht="23.25" customHeight="1">
      <c r="A54" s="87" t="s">
        <v>83</v>
      </c>
      <c r="B54" s="88"/>
      <c r="C54" s="88"/>
      <c r="D54" s="88"/>
      <c r="E54" s="88"/>
      <c r="F54" s="88"/>
      <c r="G54" s="88"/>
      <c r="H54" s="88"/>
      <c r="I54" s="88"/>
      <c r="J54" s="88"/>
      <c r="K54" s="89"/>
      <c r="L54" s="133">
        <f>MROUND(P54,1)</f>
        <v>0</v>
      </c>
      <c r="M54" s="93"/>
      <c r="P54" s="62">
        <f>P52/P53</f>
        <v>0</v>
      </c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</row>
    <row r="55" spans="1:57" ht="24" customHeight="1">
      <c r="A55" s="130" t="s">
        <v>96</v>
      </c>
      <c r="B55" s="131"/>
      <c r="C55" s="131"/>
      <c r="D55" s="131"/>
      <c r="E55" s="131"/>
      <c r="F55" s="131"/>
      <c r="G55" s="131"/>
      <c r="H55" s="131"/>
      <c r="I55" s="131"/>
      <c r="J55" s="131"/>
      <c r="K55" s="131"/>
      <c r="L55" s="131"/>
      <c r="M55" s="132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</row>
    <row r="56" spans="1:57" ht="18.75" customHeight="1" thickBot="1">
      <c r="A56" s="121" t="s">
        <v>65</v>
      </c>
      <c r="B56" s="122"/>
      <c r="C56" s="122"/>
      <c r="D56" s="122"/>
      <c r="E56" s="122"/>
      <c r="F56" s="122"/>
      <c r="G56" s="122"/>
      <c r="H56" s="122"/>
      <c r="I56" s="122"/>
      <c r="J56" s="122"/>
      <c r="K56" s="122"/>
      <c r="L56" s="122"/>
      <c r="M56" s="12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</row>
    <row r="57" spans="1:57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</row>
    <row r="58" spans="1:57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</row>
    <row r="59" spans="1:57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</row>
    <row r="60" spans="1:57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</row>
    <row r="61" spans="1:57" ht="21.9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</row>
    <row r="62" spans="1:57" ht="21.9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</row>
    <row r="63" spans="1:57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</row>
    <row r="64" spans="1:57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</row>
    <row r="65" spans="1:13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</row>
    <row r="66" spans="1:13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</row>
    <row r="67" spans="1:13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</row>
    <row r="68" spans="1:13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</row>
    <row r="69" spans="1:13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</row>
  </sheetData>
  <sheetProtection password="DB41" sheet="1" objects="1" scenarios="1" selectLockedCells="1"/>
  <mergeCells count="79">
    <mergeCell ref="W50:X51"/>
    <mergeCell ref="L45:M45"/>
    <mergeCell ref="L46:M46"/>
    <mergeCell ref="A46:K46"/>
    <mergeCell ref="A25:K25"/>
    <mergeCell ref="A28:K28"/>
    <mergeCell ref="A30:K30"/>
    <mergeCell ref="B38:K38"/>
    <mergeCell ref="L38:M38"/>
    <mergeCell ref="B41:K41"/>
    <mergeCell ref="L40:M40"/>
    <mergeCell ref="L42:M42"/>
    <mergeCell ref="B34:K34"/>
    <mergeCell ref="L35:M35"/>
    <mergeCell ref="B37:K37"/>
    <mergeCell ref="L25:M25"/>
    <mergeCell ref="A56:M56"/>
    <mergeCell ref="B44:K44"/>
    <mergeCell ref="A31:K31"/>
    <mergeCell ref="A39:K39"/>
    <mergeCell ref="B36:K36"/>
    <mergeCell ref="B32:K32"/>
    <mergeCell ref="B35:K35"/>
    <mergeCell ref="L32:M32"/>
    <mergeCell ref="A55:M55"/>
    <mergeCell ref="A54:K54"/>
    <mergeCell ref="L41:M41"/>
    <mergeCell ref="L54:M54"/>
    <mergeCell ref="L34:M34"/>
    <mergeCell ref="B40:K40"/>
    <mergeCell ref="B42:K42"/>
    <mergeCell ref="B45:K45"/>
    <mergeCell ref="L37:M37"/>
    <mergeCell ref="L23:M23"/>
    <mergeCell ref="A22:M22"/>
    <mergeCell ref="L24:M24"/>
    <mergeCell ref="B24:K24"/>
    <mergeCell ref="L36:M36"/>
    <mergeCell ref="B26:K26"/>
    <mergeCell ref="B27:K27"/>
    <mergeCell ref="B29:K29"/>
    <mergeCell ref="L26:M26"/>
    <mergeCell ref="L27:M27"/>
    <mergeCell ref="L28:M28"/>
    <mergeCell ref="L29:M29"/>
    <mergeCell ref="L30:M30"/>
    <mergeCell ref="B33:K33"/>
    <mergeCell ref="L33:M33"/>
    <mergeCell ref="K21:L21"/>
    <mergeCell ref="A21:J21"/>
    <mergeCell ref="A1:L1"/>
    <mergeCell ref="A3:A4"/>
    <mergeCell ref="B3:F3"/>
    <mergeCell ref="G3:L3"/>
    <mergeCell ref="A2:L2"/>
    <mergeCell ref="W6:Y7"/>
    <mergeCell ref="W9:Y10"/>
    <mergeCell ref="A49:K49"/>
    <mergeCell ref="L49:M49"/>
    <mergeCell ref="B43:K43"/>
    <mergeCell ref="A47:K47"/>
    <mergeCell ref="L47:M47"/>
    <mergeCell ref="L44:M44"/>
    <mergeCell ref="L43:M43"/>
    <mergeCell ref="A48:K48"/>
    <mergeCell ref="L48:M48"/>
    <mergeCell ref="A20:D20"/>
    <mergeCell ref="E20:F20"/>
    <mergeCell ref="G20:J20"/>
    <mergeCell ref="K20:L20"/>
    <mergeCell ref="B23:H23"/>
    <mergeCell ref="A50:K50"/>
    <mergeCell ref="A51:K51"/>
    <mergeCell ref="A52:K52"/>
    <mergeCell ref="A53:K53"/>
    <mergeCell ref="L50:M50"/>
    <mergeCell ref="L51:M51"/>
    <mergeCell ref="L52:M52"/>
    <mergeCell ref="L53:M53"/>
  </mergeCells>
  <dataValidations count="1">
    <dataValidation type="list" allowBlank="1" showInputMessage="1" showErrorMessage="1" sqref="K21:L21">
      <formula1>$Q$18:$R$18</formula1>
    </dataValidation>
  </dataValidations>
  <hyperlinks>
    <hyperlink ref="W50:X51" location="STATEMENT!A1" display="VIEW STATEMENT"/>
  </hyperlinks>
  <pageMargins left="0.7" right="0.7" top="0.75" bottom="0.75" header="0.3" footer="0.3"/>
  <pageSetup paperSize="9" orientation="portrait" horizontalDpi="300" vertic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AM163"/>
  <sheetViews>
    <sheetView showGridLines="0" workbookViewId="0">
      <selection activeCell="D3" sqref="D3:M3"/>
    </sheetView>
  </sheetViews>
  <sheetFormatPr defaultRowHeight="15"/>
  <cols>
    <col min="1" max="1" width="5.28515625" style="77" customWidth="1"/>
    <col min="2" max="2" width="7.5703125" style="77" customWidth="1"/>
    <col min="3" max="3" width="9.85546875" style="77" customWidth="1"/>
    <col min="4" max="4" width="9.7109375" style="77" customWidth="1"/>
    <col min="5" max="6" width="7.85546875" style="77" customWidth="1"/>
    <col min="7" max="7" width="10.42578125" style="77" customWidth="1"/>
    <col min="8" max="8" width="9.5703125" style="77" customWidth="1"/>
    <col min="9" max="9" width="9.140625" style="77" customWidth="1"/>
    <col min="10" max="10" width="9.140625" style="77"/>
    <col min="11" max="11" width="9.28515625" style="77" customWidth="1"/>
    <col min="12" max="12" width="12" style="77" customWidth="1"/>
    <col min="13" max="13" width="14.85546875" style="77" customWidth="1"/>
    <col min="14" max="14" width="9.140625" style="77"/>
    <col min="15" max="16" width="9.140625" style="77" customWidth="1"/>
    <col min="17" max="23" width="9.140625" style="77" hidden="1" customWidth="1"/>
    <col min="24" max="16384" width="9.140625" style="77"/>
  </cols>
  <sheetData>
    <row r="1" spans="1:39" ht="21" customHeight="1">
      <c r="A1" s="183" t="s">
        <v>109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5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ht="19.5" customHeight="1">
      <c r="A2" s="186" t="s">
        <v>110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</row>
    <row r="3" spans="1:39" s="20" customFormat="1" ht="19.5" customHeight="1">
      <c r="A3" s="17" t="s">
        <v>24</v>
      </c>
      <c r="B3" s="18"/>
      <c r="C3" s="18"/>
      <c r="D3" s="180"/>
      <c r="E3" s="181"/>
      <c r="F3" s="181"/>
      <c r="G3" s="181"/>
      <c r="H3" s="181"/>
      <c r="I3" s="181"/>
      <c r="J3" s="181"/>
      <c r="K3" s="181"/>
      <c r="L3" s="181"/>
      <c r="M3" s="182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</row>
    <row r="4" spans="1:39" s="20" customFormat="1" ht="18.75" customHeight="1">
      <c r="A4" s="191" t="s">
        <v>111</v>
      </c>
      <c r="B4" s="192"/>
      <c r="C4" s="192"/>
      <c r="D4" s="193"/>
      <c r="E4" s="194"/>
      <c r="F4" s="79"/>
      <c r="G4" s="79"/>
      <c r="H4" s="79"/>
      <c r="I4" s="79"/>
      <c r="J4" s="79"/>
      <c r="K4" s="79"/>
      <c r="L4" s="79"/>
      <c r="M4" s="80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</row>
    <row r="5" spans="1:39" s="30" customFormat="1" ht="19.5" customHeight="1">
      <c r="A5" s="26" t="s">
        <v>26</v>
      </c>
      <c r="B5" s="195" t="s">
        <v>112</v>
      </c>
      <c r="C5" s="196"/>
      <c r="D5" s="196"/>
      <c r="E5" s="196"/>
      <c r="F5" s="196"/>
      <c r="G5" s="196"/>
      <c r="H5" s="196"/>
      <c r="I5" s="196"/>
      <c r="J5" s="196"/>
      <c r="K5" s="197"/>
      <c r="L5" s="27"/>
      <c r="M5" s="28">
        <f>DATA!$F$19</f>
        <v>0</v>
      </c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</row>
    <row r="6" spans="1:39" s="30" customFormat="1" ht="19.5" customHeight="1">
      <c r="A6" s="31" t="s">
        <v>27</v>
      </c>
      <c r="B6" s="58" t="s">
        <v>13</v>
      </c>
      <c r="C6" s="59"/>
      <c r="D6" s="59"/>
      <c r="E6" s="59"/>
      <c r="F6" s="59"/>
      <c r="G6" s="59"/>
      <c r="H6" s="59"/>
      <c r="I6" s="59"/>
      <c r="J6" s="59"/>
      <c r="K6" s="59"/>
      <c r="L6" s="32"/>
      <c r="M6" s="28">
        <f>DATA!L23</f>
        <v>0</v>
      </c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</row>
    <row r="7" spans="1:39" s="30" customFormat="1" ht="19.5" customHeight="1">
      <c r="A7" s="31" t="s">
        <v>28</v>
      </c>
      <c r="B7" s="58" t="s">
        <v>29</v>
      </c>
      <c r="C7" s="59"/>
      <c r="D7" s="59"/>
      <c r="E7" s="59"/>
      <c r="F7" s="59"/>
      <c r="G7" s="59"/>
      <c r="H7" s="59"/>
      <c r="I7" s="59"/>
      <c r="J7" s="59"/>
      <c r="K7" s="59"/>
      <c r="L7" s="32"/>
      <c r="M7" s="28">
        <f>DATA!L24</f>
        <v>0</v>
      </c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</row>
    <row r="8" spans="1:39" s="30" customFormat="1" ht="19.5" customHeight="1">
      <c r="A8" s="31" t="s">
        <v>30</v>
      </c>
      <c r="B8" s="75" t="s">
        <v>31</v>
      </c>
      <c r="C8" s="76"/>
      <c r="D8" s="76"/>
      <c r="E8" s="76"/>
      <c r="F8" s="76"/>
      <c r="G8" s="76"/>
      <c r="H8" s="76"/>
      <c r="I8" s="76"/>
      <c r="J8" s="76"/>
      <c r="K8" s="76"/>
      <c r="L8" s="33"/>
      <c r="M8" s="28">
        <f>DATA!$E$20</f>
        <v>0</v>
      </c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</row>
    <row r="9" spans="1:39" s="30" customFormat="1" ht="19.5" customHeight="1">
      <c r="A9" s="34" t="s">
        <v>32</v>
      </c>
      <c r="B9" s="73" t="s">
        <v>74</v>
      </c>
      <c r="C9" s="74"/>
      <c r="D9" s="74"/>
      <c r="E9" s="74"/>
      <c r="F9" s="74"/>
      <c r="G9" s="74"/>
      <c r="H9" s="74"/>
      <c r="I9" s="74"/>
      <c r="J9" s="74"/>
      <c r="K9" s="74"/>
      <c r="L9" s="35"/>
      <c r="M9" s="50">
        <f>SUM(M5:M8)</f>
        <v>0</v>
      </c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</row>
    <row r="10" spans="1:39" s="30" customFormat="1" ht="19.5" customHeight="1">
      <c r="A10" s="36" t="s">
        <v>25</v>
      </c>
      <c r="B10" s="198" t="s">
        <v>115</v>
      </c>
      <c r="C10" s="199"/>
      <c r="D10" s="199"/>
      <c r="E10" s="199"/>
      <c r="F10" s="199"/>
      <c r="G10" s="199"/>
      <c r="H10" s="199"/>
      <c r="I10" s="199"/>
      <c r="J10" s="199"/>
      <c r="K10" s="199"/>
      <c r="L10" s="200"/>
      <c r="M10" s="28">
        <f>DATA!L26</f>
        <v>0</v>
      </c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</row>
    <row r="11" spans="1:39" s="30" customFormat="1" ht="19.5" customHeight="1">
      <c r="A11" s="39" t="s">
        <v>33</v>
      </c>
      <c r="B11" s="171" t="s">
        <v>34</v>
      </c>
      <c r="C11" s="172"/>
      <c r="D11" s="172"/>
      <c r="E11" s="172"/>
      <c r="F11" s="172"/>
      <c r="G11" s="172"/>
      <c r="H11" s="172"/>
      <c r="I11" s="172"/>
      <c r="J11" s="172"/>
      <c r="K11" s="172"/>
      <c r="L11" s="32"/>
      <c r="M11" s="28">
        <f>M9-M10</f>
        <v>0</v>
      </c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</row>
    <row r="12" spans="1:39" s="30" customFormat="1" ht="19.5" customHeight="1">
      <c r="A12" s="39" t="s">
        <v>35</v>
      </c>
      <c r="B12" s="171" t="s">
        <v>37</v>
      </c>
      <c r="C12" s="172"/>
      <c r="D12" s="172"/>
      <c r="E12" s="172"/>
      <c r="F12" s="172"/>
      <c r="G12" s="172"/>
      <c r="H12" s="172"/>
      <c r="I12" s="172"/>
      <c r="J12" s="172"/>
      <c r="K12" s="172"/>
      <c r="L12" s="32"/>
      <c r="M12" s="28">
        <f>DATA!L27</f>
        <v>0</v>
      </c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</row>
    <row r="13" spans="1:39" s="30" customFormat="1" ht="19.5" customHeight="1">
      <c r="A13" s="40" t="s">
        <v>38</v>
      </c>
      <c r="B13" s="169" t="s">
        <v>75</v>
      </c>
      <c r="C13" s="170"/>
      <c r="D13" s="170"/>
      <c r="E13" s="170"/>
      <c r="F13" s="170"/>
      <c r="G13" s="170"/>
      <c r="H13" s="170"/>
      <c r="I13" s="170"/>
      <c r="J13" s="170"/>
      <c r="K13" s="170"/>
      <c r="L13" s="38"/>
      <c r="M13" s="50">
        <f>M11-M12</f>
        <v>0</v>
      </c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</row>
    <row r="14" spans="1:39" s="30" customFormat="1" ht="19.5" customHeight="1">
      <c r="A14" s="41" t="s">
        <v>39</v>
      </c>
      <c r="B14" s="167" t="s">
        <v>116</v>
      </c>
      <c r="C14" s="168"/>
      <c r="D14" s="168"/>
      <c r="E14" s="168"/>
      <c r="F14" s="168"/>
      <c r="G14" s="168"/>
      <c r="H14" s="168"/>
      <c r="I14" s="168"/>
      <c r="J14" s="168"/>
      <c r="K14" s="168"/>
      <c r="L14" s="41"/>
      <c r="M14" s="28">
        <f>DATA!L29</f>
        <v>0</v>
      </c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</row>
    <row r="15" spans="1:39" s="30" customFormat="1" ht="19.5" customHeight="1">
      <c r="A15" s="40" t="s">
        <v>40</v>
      </c>
      <c r="B15" s="169" t="s">
        <v>76</v>
      </c>
      <c r="C15" s="170"/>
      <c r="D15" s="170"/>
      <c r="E15" s="170"/>
      <c r="F15" s="170"/>
      <c r="G15" s="170"/>
      <c r="H15" s="170"/>
      <c r="I15" s="170"/>
      <c r="J15" s="170"/>
      <c r="K15" s="170"/>
      <c r="L15" s="40"/>
      <c r="M15" s="50">
        <f>M13-M14</f>
        <v>0</v>
      </c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</row>
    <row r="16" spans="1:39" s="30" customFormat="1" ht="19.5" customHeight="1">
      <c r="A16" s="41" t="s">
        <v>41</v>
      </c>
      <c r="B16" s="167" t="s">
        <v>117</v>
      </c>
      <c r="C16" s="168"/>
      <c r="D16" s="168"/>
      <c r="E16" s="168"/>
      <c r="F16" s="168"/>
      <c r="G16" s="168"/>
      <c r="H16" s="168"/>
      <c r="I16" s="168"/>
      <c r="J16" s="168"/>
      <c r="K16" s="168"/>
      <c r="L16" s="41"/>
      <c r="M16" s="28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</row>
    <row r="17" spans="1:39" s="30" customFormat="1" ht="19.5" customHeight="1">
      <c r="A17" s="31" t="s">
        <v>36</v>
      </c>
      <c r="B17" s="171" t="s">
        <v>118</v>
      </c>
      <c r="C17" s="172"/>
      <c r="D17" s="172"/>
      <c r="E17" s="172"/>
      <c r="F17" s="172"/>
      <c r="G17" s="172"/>
      <c r="H17" s="172"/>
      <c r="I17" s="172"/>
      <c r="J17" s="172"/>
      <c r="K17" s="172"/>
      <c r="L17" s="37"/>
      <c r="M17" s="28">
        <f>DATA!G19+DATA!K20</f>
        <v>0</v>
      </c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</row>
    <row r="18" spans="1:39" s="30" customFormat="1" ht="19.5" customHeight="1">
      <c r="A18" s="31" t="s">
        <v>27</v>
      </c>
      <c r="B18" s="189" t="s">
        <v>7</v>
      </c>
      <c r="C18" s="190"/>
      <c r="D18" s="190"/>
      <c r="E18" s="190"/>
      <c r="F18" s="190"/>
      <c r="G18" s="190"/>
      <c r="H18" s="190"/>
      <c r="I18" s="190"/>
      <c r="J18" s="190"/>
      <c r="K18" s="190"/>
      <c r="L18" s="37"/>
      <c r="M18" s="28">
        <f>DATA!H19</f>
        <v>0</v>
      </c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</row>
    <row r="19" spans="1:39" s="30" customFormat="1" ht="19.5" customHeight="1">
      <c r="A19" s="31" t="s">
        <v>61</v>
      </c>
      <c r="B19" s="152" t="s">
        <v>8</v>
      </c>
      <c r="C19" s="153"/>
      <c r="D19" s="153"/>
      <c r="E19" s="153"/>
      <c r="F19" s="153"/>
      <c r="G19" s="153"/>
      <c r="H19" s="153"/>
      <c r="I19" s="153"/>
      <c r="J19" s="153"/>
      <c r="K19" s="153"/>
      <c r="L19" s="37"/>
      <c r="M19" s="28">
        <f>DATA!I19</f>
        <v>0</v>
      </c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</row>
    <row r="20" spans="1:39" s="30" customFormat="1" ht="19.5" customHeight="1">
      <c r="A20" s="31" t="s">
        <v>30</v>
      </c>
      <c r="B20" s="152" t="s">
        <v>9</v>
      </c>
      <c r="C20" s="153"/>
      <c r="D20" s="153"/>
      <c r="E20" s="153"/>
      <c r="F20" s="153"/>
      <c r="G20" s="153"/>
      <c r="H20" s="153"/>
      <c r="I20" s="153"/>
      <c r="J20" s="153"/>
      <c r="K20" s="153"/>
      <c r="L20" s="37"/>
      <c r="M20" s="28">
        <f>DATA!J19</f>
        <v>0</v>
      </c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</row>
    <row r="21" spans="1:39" s="30" customFormat="1" ht="19.5" customHeight="1">
      <c r="A21" s="31" t="s">
        <v>32</v>
      </c>
      <c r="B21" s="201" t="s">
        <v>119</v>
      </c>
      <c r="C21" s="202"/>
      <c r="D21" s="202"/>
      <c r="E21" s="202"/>
      <c r="F21" s="202"/>
      <c r="G21" s="202"/>
      <c r="H21" s="202"/>
      <c r="I21" s="202"/>
      <c r="J21" s="202"/>
      <c r="K21" s="203"/>
      <c r="L21" s="37"/>
      <c r="M21" s="28">
        <f>DATA!K19+DATA!L34</f>
        <v>0</v>
      </c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</row>
    <row r="22" spans="1:39" s="30" customFormat="1" ht="19.5" customHeight="1">
      <c r="A22" s="31" t="s">
        <v>42</v>
      </c>
      <c r="B22" s="173" t="s">
        <v>120</v>
      </c>
      <c r="C22" s="174"/>
      <c r="D22" s="174"/>
      <c r="E22" s="174"/>
      <c r="F22" s="174"/>
      <c r="G22" s="174"/>
      <c r="H22" s="174"/>
      <c r="I22" s="174"/>
      <c r="J22" s="174"/>
      <c r="K22" s="174"/>
      <c r="L22" s="37"/>
      <c r="M22" s="28">
        <f>DATA!L32</f>
        <v>0</v>
      </c>
      <c r="N22" s="29"/>
      <c r="O22" s="29"/>
      <c r="P22" s="29"/>
      <c r="Q22" s="29"/>
      <c r="R22" s="29">
        <f>SUM(M17:M22)</f>
        <v>0</v>
      </c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</row>
    <row r="23" spans="1:39" s="30" customFormat="1" ht="19.5" customHeight="1">
      <c r="A23" s="31" t="s">
        <v>121</v>
      </c>
      <c r="B23" s="173" t="s">
        <v>122</v>
      </c>
      <c r="C23" s="174"/>
      <c r="D23" s="174"/>
      <c r="E23" s="174"/>
      <c r="F23" s="174"/>
      <c r="G23" s="174"/>
      <c r="H23" s="174"/>
      <c r="I23" s="174"/>
      <c r="J23" s="174"/>
      <c r="K23" s="78"/>
      <c r="L23" s="37"/>
      <c r="M23" s="28">
        <f>DATA!L33</f>
        <v>0</v>
      </c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</row>
    <row r="24" spans="1:39" s="30" customFormat="1" ht="19.5" customHeight="1">
      <c r="A24" s="31" t="s">
        <v>44</v>
      </c>
      <c r="B24" s="152" t="s">
        <v>123</v>
      </c>
      <c r="C24" s="153"/>
      <c r="D24" s="153"/>
      <c r="E24" s="153"/>
      <c r="F24" s="153"/>
      <c r="G24" s="153"/>
      <c r="H24" s="153"/>
      <c r="I24" s="153"/>
      <c r="J24" s="153"/>
      <c r="K24" s="78"/>
      <c r="L24" s="37"/>
      <c r="M24" s="28">
        <f>DATA!L35</f>
        <v>0</v>
      </c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</row>
    <row r="25" spans="1:39" s="30" customFormat="1" ht="19.5" customHeight="1">
      <c r="A25" s="31" t="s">
        <v>45</v>
      </c>
      <c r="B25" s="152" t="str">
        <f>DATA!B36</f>
        <v>Any other 80 C deduction- specify here</v>
      </c>
      <c r="C25" s="153"/>
      <c r="D25" s="153"/>
      <c r="E25" s="153"/>
      <c r="F25" s="153"/>
      <c r="G25" s="153"/>
      <c r="H25" s="153"/>
      <c r="I25" s="153"/>
      <c r="J25" s="153"/>
      <c r="K25" s="78"/>
      <c r="L25" s="37"/>
      <c r="M25" s="28">
        <f>DATA!L36</f>
        <v>0</v>
      </c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</row>
    <row r="26" spans="1:39" s="30" customFormat="1" ht="19.5" customHeight="1">
      <c r="A26" s="31" t="s">
        <v>46</v>
      </c>
      <c r="B26" s="152" t="str">
        <f>DATA!B37</f>
        <v>Any other 80 C deduction- specify here</v>
      </c>
      <c r="C26" s="153"/>
      <c r="D26" s="153"/>
      <c r="E26" s="153"/>
      <c r="F26" s="153"/>
      <c r="G26" s="153"/>
      <c r="H26" s="153"/>
      <c r="I26" s="153"/>
      <c r="J26" s="153"/>
      <c r="K26" s="78"/>
      <c r="L26" s="37"/>
      <c r="M26" s="28">
        <f>DATA!L37</f>
        <v>0</v>
      </c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</row>
    <row r="27" spans="1:39" s="30" customFormat="1" ht="19.5" customHeight="1">
      <c r="A27" s="34" t="s">
        <v>47</v>
      </c>
      <c r="B27" s="162" t="s">
        <v>124</v>
      </c>
      <c r="C27" s="163"/>
      <c r="D27" s="163"/>
      <c r="E27" s="163"/>
      <c r="F27" s="163"/>
      <c r="G27" s="163"/>
      <c r="H27" s="163"/>
      <c r="I27" s="163"/>
      <c r="J27" s="163"/>
      <c r="K27" s="57"/>
      <c r="L27" s="28">
        <f>DATA!S34</f>
        <v>0</v>
      </c>
      <c r="M27" s="50">
        <f>DATA!T34</f>
        <v>0</v>
      </c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</row>
    <row r="28" spans="1:39" s="30" customFormat="1" ht="19.5" customHeight="1">
      <c r="A28" s="39" t="s">
        <v>43</v>
      </c>
      <c r="B28" s="152" t="s">
        <v>125</v>
      </c>
      <c r="C28" s="153"/>
      <c r="D28" s="153"/>
      <c r="E28" s="153"/>
      <c r="F28" s="153"/>
      <c r="G28" s="153"/>
      <c r="H28" s="153"/>
      <c r="I28" s="153"/>
      <c r="J28" s="153"/>
      <c r="K28" s="78"/>
      <c r="L28" s="37"/>
      <c r="M28" s="28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</row>
    <row r="29" spans="1:39" s="30" customFormat="1" ht="19.5" customHeight="1">
      <c r="A29" s="31" t="s">
        <v>36</v>
      </c>
      <c r="B29" s="152" t="s">
        <v>126</v>
      </c>
      <c r="C29" s="153"/>
      <c r="D29" s="153"/>
      <c r="E29" s="153"/>
      <c r="F29" s="153"/>
      <c r="G29" s="153"/>
      <c r="H29" s="153"/>
      <c r="I29" s="153"/>
      <c r="J29" s="153"/>
      <c r="K29" s="78"/>
      <c r="L29" s="37"/>
      <c r="M29" s="28">
        <f>DATA!L40</f>
        <v>0</v>
      </c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</row>
    <row r="30" spans="1:39" s="30" customFormat="1" ht="19.5" customHeight="1">
      <c r="A30" s="31" t="s">
        <v>27</v>
      </c>
      <c r="B30" s="154" t="s">
        <v>127</v>
      </c>
      <c r="C30" s="155"/>
      <c r="D30" s="155"/>
      <c r="E30" s="155"/>
      <c r="F30" s="155"/>
      <c r="G30" s="155"/>
      <c r="H30" s="155"/>
      <c r="I30" s="155"/>
      <c r="J30" s="155"/>
      <c r="K30" s="156"/>
      <c r="L30" s="37"/>
      <c r="M30" s="28">
        <f>DATA!L41</f>
        <v>0</v>
      </c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</row>
    <row r="31" spans="1:39" s="30" customFormat="1" ht="19.5" customHeight="1">
      <c r="A31" s="31" t="s">
        <v>61</v>
      </c>
      <c r="B31" s="157" t="s">
        <v>128</v>
      </c>
      <c r="C31" s="158"/>
      <c r="D31" s="158"/>
      <c r="E31" s="158"/>
      <c r="F31" s="158"/>
      <c r="G31" s="158"/>
      <c r="H31" s="158"/>
      <c r="I31" s="158"/>
      <c r="J31" s="158"/>
      <c r="K31" s="159"/>
      <c r="L31" s="37"/>
      <c r="M31" s="28">
        <f>DATA!L42</f>
        <v>0</v>
      </c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</row>
    <row r="32" spans="1:39" s="30" customFormat="1" ht="19.5" customHeight="1">
      <c r="A32" s="31" t="s">
        <v>30</v>
      </c>
      <c r="B32" s="152" t="s">
        <v>130</v>
      </c>
      <c r="C32" s="153"/>
      <c r="D32" s="153"/>
      <c r="E32" s="153"/>
      <c r="F32" s="153"/>
      <c r="G32" s="153"/>
      <c r="H32" s="153"/>
      <c r="I32" s="153"/>
      <c r="J32" s="153"/>
      <c r="K32" s="78"/>
      <c r="L32" s="37"/>
      <c r="M32" s="28">
        <f>DATA!L43</f>
        <v>0</v>
      </c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</row>
    <row r="33" spans="1:39" s="30" customFormat="1" ht="19.5" customHeight="1">
      <c r="A33" s="31" t="s">
        <v>32</v>
      </c>
      <c r="B33" s="152" t="str">
        <f>DATA!B44</f>
        <v xml:space="preserve">Any other deduction other than 80 C - specify here </v>
      </c>
      <c r="C33" s="153"/>
      <c r="D33" s="153"/>
      <c r="E33" s="153"/>
      <c r="F33" s="153"/>
      <c r="G33" s="153"/>
      <c r="H33" s="153"/>
      <c r="I33" s="153"/>
      <c r="J33" s="153"/>
      <c r="K33" s="78"/>
      <c r="L33" s="37"/>
      <c r="M33" s="28">
        <f>DATA!L44</f>
        <v>0</v>
      </c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</row>
    <row r="34" spans="1:39" s="30" customFormat="1" ht="19.5" customHeight="1">
      <c r="A34" s="34" t="s">
        <v>48</v>
      </c>
      <c r="B34" s="162" t="s">
        <v>131</v>
      </c>
      <c r="C34" s="163"/>
      <c r="D34" s="163"/>
      <c r="E34" s="163"/>
      <c r="F34" s="163"/>
      <c r="G34" s="163"/>
      <c r="H34" s="163"/>
      <c r="I34" s="163"/>
      <c r="J34" s="163"/>
      <c r="K34" s="57"/>
      <c r="L34" s="40"/>
      <c r="M34" s="50" t="str">
        <f>DATA!L45</f>
        <v/>
      </c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</row>
    <row r="35" spans="1:39" s="30" customFormat="1" ht="19.5" customHeight="1" thickBot="1">
      <c r="A35" s="34" t="s">
        <v>49</v>
      </c>
      <c r="B35" s="162" t="s">
        <v>94</v>
      </c>
      <c r="C35" s="163"/>
      <c r="D35" s="163"/>
      <c r="E35" s="163"/>
      <c r="F35" s="163"/>
      <c r="G35" s="163"/>
      <c r="H35" s="163"/>
      <c r="I35" s="163"/>
      <c r="J35" s="163"/>
      <c r="K35" s="57"/>
      <c r="L35" s="40"/>
      <c r="M35" s="50">
        <f>DATA!L46</f>
        <v>0</v>
      </c>
      <c r="N35" s="29"/>
      <c r="O35" s="29"/>
      <c r="P35" s="29"/>
      <c r="Q35" s="29"/>
      <c r="R35" s="29">
        <f>SUM(M24:M35)</f>
        <v>0</v>
      </c>
      <c r="S35" s="29">
        <f>IF(R35&gt;100000,100000,R35)</f>
        <v>0</v>
      </c>
      <c r="T35" s="42">
        <f>IF(M36&lt;200000,0,(M36-200000)/10)</f>
        <v>0</v>
      </c>
      <c r="U35" s="42">
        <f>IF(M36&gt;500000,30000+(M36-500000)/5,0)</f>
        <v>0</v>
      </c>
      <c r="V35" s="43">
        <f>MAX(T35,U35)</f>
        <v>0</v>
      </c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</row>
    <row r="36" spans="1:39" s="30" customFormat="1" ht="19.5" customHeight="1" thickTop="1" thickBot="1">
      <c r="A36" s="41" t="s">
        <v>50</v>
      </c>
      <c r="B36" s="160" t="s">
        <v>79</v>
      </c>
      <c r="C36" s="161"/>
      <c r="D36" s="161"/>
      <c r="E36" s="161"/>
      <c r="F36" s="161"/>
      <c r="G36" s="161"/>
      <c r="H36" s="161"/>
      <c r="I36" s="161"/>
      <c r="J36" s="161"/>
      <c r="K36" s="56"/>
      <c r="L36" s="41"/>
      <c r="M36" s="28">
        <f>DATA!L47</f>
        <v>0</v>
      </c>
      <c r="N36" s="29"/>
      <c r="O36" s="29"/>
      <c r="P36" s="29"/>
      <c r="Q36" s="29"/>
      <c r="R36" s="29"/>
      <c r="S36" s="29"/>
      <c r="T36" s="42"/>
      <c r="U36" s="44"/>
      <c r="V36" s="45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</row>
    <row r="37" spans="1:39" s="30" customFormat="1" ht="19.5" customHeight="1" thickTop="1">
      <c r="A37" s="37" t="s">
        <v>51</v>
      </c>
      <c r="B37" s="152" t="s">
        <v>66</v>
      </c>
      <c r="C37" s="153"/>
      <c r="D37" s="153"/>
      <c r="E37" s="153"/>
      <c r="F37" s="153"/>
      <c r="G37" s="153"/>
      <c r="H37" s="153"/>
      <c r="I37" s="153"/>
      <c r="J37" s="153"/>
      <c r="K37" s="78"/>
      <c r="L37" s="37"/>
      <c r="M37" s="28">
        <f>DATA!L48</f>
        <v>0</v>
      </c>
      <c r="N37" s="29"/>
      <c r="O37" s="177"/>
      <c r="P37" s="177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</row>
    <row r="38" spans="1:39" s="30" customFormat="1" ht="19.5" customHeight="1">
      <c r="A38" s="40" t="s">
        <v>52</v>
      </c>
      <c r="B38" s="162" t="s">
        <v>80</v>
      </c>
      <c r="C38" s="163"/>
      <c r="D38" s="163"/>
      <c r="E38" s="163"/>
      <c r="F38" s="163"/>
      <c r="G38" s="163"/>
      <c r="H38" s="163"/>
      <c r="I38" s="163"/>
      <c r="J38" s="163"/>
      <c r="K38" s="57"/>
      <c r="L38" s="40"/>
      <c r="M38" s="50">
        <f>DATA!L49</f>
        <v>0</v>
      </c>
      <c r="N38" s="29"/>
      <c r="O38" s="177"/>
      <c r="P38" s="177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</row>
    <row r="39" spans="1:39" s="30" customFormat="1" ht="19.5" customHeight="1">
      <c r="A39" s="37" t="s">
        <v>54</v>
      </c>
      <c r="B39" s="152" t="s">
        <v>132</v>
      </c>
      <c r="C39" s="153"/>
      <c r="D39" s="153"/>
      <c r="E39" s="153"/>
      <c r="F39" s="153"/>
      <c r="G39" s="153"/>
      <c r="H39" s="153"/>
      <c r="I39" s="153"/>
      <c r="J39" s="153"/>
      <c r="K39" s="78"/>
      <c r="L39" s="37"/>
      <c r="M39" s="28">
        <f>DATA!L50</f>
        <v>0</v>
      </c>
      <c r="N39" s="29"/>
      <c r="O39" s="177"/>
      <c r="P39" s="177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</row>
    <row r="40" spans="1:39" s="30" customFormat="1" ht="19.5" customHeight="1">
      <c r="A40" s="37" t="s">
        <v>53</v>
      </c>
      <c r="B40" s="152" t="s">
        <v>97</v>
      </c>
      <c r="C40" s="153"/>
      <c r="D40" s="153"/>
      <c r="E40" s="153"/>
      <c r="F40" s="153"/>
      <c r="G40" s="153"/>
      <c r="H40" s="153"/>
      <c r="I40" s="153"/>
      <c r="J40" s="153"/>
      <c r="K40" s="78"/>
      <c r="L40" s="37"/>
      <c r="M40" s="28">
        <f>DATA!L51</f>
        <v>0</v>
      </c>
      <c r="N40" s="29"/>
      <c r="O40" s="177"/>
      <c r="P40" s="177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</row>
    <row r="41" spans="1:39" s="30" customFormat="1" ht="19.5" customHeight="1">
      <c r="A41" s="37" t="s">
        <v>55</v>
      </c>
      <c r="B41" s="152" t="s">
        <v>82</v>
      </c>
      <c r="C41" s="153"/>
      <c r="D41" s="153"/>
      <c r="E41" s="153"/>
      <c r="F41" s="153"/>
      <c r="G41" s="153"/>
      <c r="H41" s="153"/>
      <c r="I41" s="153"/>
      <c r="J41" s="153"/>
      <c r="K41" s="78"/>
      <c r="L41" s="37"/>
      <c r="M41" s="28">
        <f>DATA!L52</f>
        <v>0</v>
      </c>
      <c r="N41" s="29"/>
      <c r="O41" s="176"/>
      <c r="P41" s="176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</row>
    <row r="42" spans="1:39" s="30" customFormat="1" ht="19.5" customHeight="1">
      <c r="A42" s="37" t="s">
        <v>56</v>
      </c>
      <c r="B42" s="152" t="s">
        <v>134</v>
      </c>
      <c r="C42" s="153"/>
      <c r="D42" s="153"/>
      <c r="E42" s="153"/>
      <c r="F42" s="153"/>
      <c r="G42" s="153"/>
      <c r="H42" s="153"/>
      <c r="I42" s="153"/>
      <c r="J42" s="153"/>
      <c r="K42" s="78"/>
      <c r="L42" s="37"/>
      <c r="M42" s="28">
        <f>DATA!L53</f>
        <v>0</v>
      </c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</row>
    <row r="43" spans="1:39" s="30" customFormat="1" ht="19.5" customHeight="1">
      <c r="A43" s="46" t="s">
        <v>57</v>
      </c>
      <c r="B43" s="178" t="s">
        <v>83</v>
      </c>
      <c r="C43" s="179"/>
      <c r="D43" s="179"/>
      <c r="E43" s="179"/>
      <c r="F43" s="179"/>
      <c r="G43" s="179"/>
      <c r="H43" s="179"/>
      <c r="I43" s="179"/>
      <c r="J43" s="179"/>
      <c r="K43" s="47"/>
      <c r="L43" s="46"/>
      <c r="M43" s="50">
        <f>DATA!L54</f>
        <v>0</v>
      </c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</row>
    <row r="44" spans="1:39" s="30" customFormat="1" ht="60" customHeight="1">
      <c r="B44" s="48" t="s">
        <v>58</v>
      </c>
      <c r="C44" s="48"/>
      <c r="D44" s="48"/>
      <c r="E44" s="48"/>
      <c r="F44" s="48"/>
      <c r="G44" s="48"/>
      <c r="H44" s="48"/>
      <c r="I44" s="48"/>
      <c r="J44" s="175" t="s">
        <v>23</v>
      </c>
      <c r="K44" s="175"/>
      <c r="L44" s="175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</row>
    <row r="45" spans="1:39" s="30" customFormat="1" ht="20.25" customHeight="1">
      <c r="B45" s="48" t="s">
        <v>59</v>
      </c>
      <c r="C45" s="48"/>
      <c r="D45" s="48"/>
      <c r="E45" s="48"/>
      <c r="F45" s="48"/>
      <c r="G45" s="48"/>
      <c r="H45" s="48"/>
      <c r="I45" s="48"/>
      <c r="J45" s="48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</row>
    <row r="46" spans="1:39" s="30" customFormat="1" ht="18.75">
      <c r="I46" s="175" t="s">
        <v>60</v>
      </c>
      <c r="J46" s="175"/>
      <c r="K46" s="175"/>
      <c r="L46" s="175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</row>
    <row r="47" spans="1:39" s="20" customFormat="1" ht="15.75"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</row>
    <row r="48" spans="1:39" s="20" customFormat="1" ht="93.75" customHeight="1">
      <c r="A48" s="165" t="s">
        <v>136</v>
      </c>
      <c r="B48" s="166"/>
      <c r="C48" s="166"/>
      <c r="D48" s="166"/>
      <c r="E48" s="166"/>
      <c r="F48" s="166"/>
      <c r="G48" s="166"/>
      <c r="H48" s="166"/>
      <c r="I48" s="166"/>
      <c r="J48" s="166"/>
      <c r="K48" s="166"/>
      <c r="L48" s="166"/>
      <c r="M48" s="166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</row>
    <row r="49" spans="2:39" s="20" customFormat="1" ht="15.75">
      <c r="B49" s="164" t="s">
        <v>11</v>
      </c>
      <c r="C49" s="21" t="s">
        <v>0</v>
      </c>
      <c r="D49" s="21"/>
      <c r="E49" s="21"/>
      <c r="F49" s="21"/>
      <c r="G49" s="21"/>
      <c r="H49" s="21" t="s">
        <v>1</v>
      </c>
      <c r="I49" s="21"/>
      <c r="J49" s="21"/>
      <c r="K49" s="21"/>
      <c r="L49" s="21"/>
      <c r="M49" s="21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</row>
    <row r="50" spans="2:39" s="20" customFormat="1" ht="15.75">
      <c r="B50" s="164"/>
      <c r="C50" s="22" t="s">
        <v>2</v>
      </c>
      <c r="D50" s="22" t="s">
        <v>3</v>
      </c>
      <c r="E50" s="22" t="s">
        <v>4</v>
      </c>
      <c r="F50" s="22"/>
      <c r="G50" s="22" t="s">
        <v>5</v>
      </c>
      <c r="H50" s="22" t="s">
        <v>6</v>
      </c>
      <c r="I50" s="22" t="s">
        <v>7</v>
      </c>
      <c r="J50" s="22" t="s">
        <v>8</v>
      </c>
      <c r="K50" s="22" t="s">
        <v>9</v>
      </c>
      <c r="L50" s="22" t="s">
        <v>10</v>
      </c>
      <c r="M50" s="22" t="s">
        <v>5</v>
      </c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</row>
    <row r="51" spans="2:39" s="20" customFormat="1" ht="15.75">
      <c r="B51" s="23">
        <v>1</v>
      </c>
      <c r="C51" s="22">
        <v>2</v>
      </c>
      <c r="D51" s="22">
        <v>3</v>
      </c>
      <c r="E51" s="22">
        <v>4</v>
      </c>
      <c r="F51" s="22">
        <v>5</v>
      </c>
      <c r="G51" s="22">
        <v>6</v>
      </c>
      <c r="H51" s="22">
        <v>7</v>
      </c>
      <c r="I51" s="22">
        <v>8</v>
      </c>
      <c r="J51" s="22">
        <v>9</v>
      </c>
      <c r="K51" s="22">
        <v>10</v>
      </c>
      <c r="L51" s="22">
        <v>11</v>
      </c>
      <c r="M51" s="22">
        <v>12</v>
      </c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</row>
    <row r="52" spans="2:39" s="20" customFormat="1" ht="27.75" customHeight="1">
      <c r="B52" s="24">
        <v>41334</v>
      </c>
      <c r="C52" s="2">
        <f>DATA!B5</f>
        <v>0</v>
      </c>
      <c r="D52" s="2">
        <f>DATA!C5</f>
        <v>0</v>
      </c>
      <c r="E52" s="2">
        <f>DATA!D5</f>
        <v>0</v>
      </c>
      <c r="F52" s="2">
        <f>DATA!E5</f>
        <v>0</v>
      </c>
      <c r="G52" s="2">
        <f>DATA!F5</f>
        <v>0</v>
      </c>
      <c r="H52" s="2">
        <f>DATA!G5</f>
        <v>0</v>
      </c>
      <c r="I52" s="2">
        <f>DATA!H5</f>
        <v>0</v>
      </c>
      <c r="J52" s="2">
        <f>DATA!I5</f>
        <v>0</v>
      </c>
      <c r="K52" s="2">
        <f>DATA!J5</f>
        <v>0</v>
      </c>
      <c r="L52" s="2">
        <f>DATA!K5</f>
        <v>0</v>
      </c>
      <c r="M52" s="50">
        <f>DATA!L5</f>
        <v>0</v>
      </c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</row>
    <row r="53" spans="2:39" s="20" customFormat="1" ht="27.75" customHeight="1">
      <c r="B53" s="24">
        <v>41365</v>
      </c>
      <c r="C53" s="2">
        <f>DATA!B6</f>
        <v>0</v>
      </c>
      <c r="D53" s="2">
        <f>DATA!C6</f>
        <v>0</v>
      </c>
      <c r="E53" s="2">
        <f>DATA!D6</f>
        <v>0</v>
      </c>
      <c r="F53" s="2">
        <f>DATA!E6</f>
        <v>0</v>
      </c>
      <c r="G53" s="2">
        <f>DATA!F6</f>
        <v>0</v>
      </c>
      <c r="H53" s="2">
        <f>DATA!G6</f>
        <v>0</v>
      </c>
      <c r="I53" s="2">
        <f>DATA!H6</f>
        <v>0</v>
      </c>
      <c r="J53" s="2">
        <f>DATA!I6</f>
        <v>0</v>
      </c>
      <c r="K53" s="2">
        <f>DATA!J6</f>
        <v>0</v>
      </c>
      <c r="L53" s="2">
        <f>DATA!K6</f>
        <v>0</v>
      </c>
      <c r="M53" s="50">
        <f>DATA!L6</f>
        <v>0</v>
      </c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</row>
    <row r="54" spans="2:39" s="20" customFormat="1" ht="27.75" customHeight="1">
      <c r="B54" s="53" t="s">
        <v>135</v>
      </c>
      <c r="C54" s="2">
        <f>DATA!B7</f>
        <v>0</v>
      </c>
      <c r="D54" s="2">
        <f>DATA!C7</f>
        <v>0</v>
      </c>
      <c r="E54" s="2">
        <f>DATA!D7</f>
        <v>0</v>
      </c>
      <c r="F54" s="2">
        <f>DATA!E7</f>
        <v>0</v>
      </c>
      <c r="G54" s="2">
        <f>DATA!F7</f>
        <v>0</v>
      </c>
      <c r="H54" s="2">
        <f>DATA!G7</f>
        <v>0</v>
      </c>
      <c r="I54" s="2">
        <f>DATA!H7</f>
        <v>0</v>
      </c>
      <c r="J54" s="2">
        <f>DATA!I7</f>
        <v>0</v>
      </c>
      <c r="K54" s="2">
        <f>DATA!J7</f>
        <v>0</v>
      </c>
      <c r="L54" s="2">
        <f>DATA!K7</f>
        <v>0</v>
      </c>
      <c r="M54" s="50">
        <f>DATA!L7</f>
        <v>0</v>
      </c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</row>
    <row r="55" spans="2:39" s="20" customFormat="1" ht="27.75" customHeight="1">
      <c r="B55" s="24">
        <v>41426</v>
      </c>
      <c r="C55" s="2">
        <f>DATA!B8</f>
        <v>0</v>
      </c>
      <c r="D55" s="2">
        <f>DATA!C8</f>
        <v>0</v>
      </c>
      <c r="E55" s="2">
        <f>DATA!D8</f>
        <v>0</v>
      </c>
      <c r="F55" s="2">
        <f>DATA!E8</f>
        <v>0</v>
      </c>
      <c r="G55" s="2">
        <f>DATA!F8</f>
        <v>0</v>
      </c>
      <c r="H55" s="2">
        <f>DATA!G8</f>
        <v>0</v>
      </c>
      <c r="I55" s="2">
        <f>DATA!H8</f>
        <v>0</v>
      </c>
      <c r="J55" s="2">
        <f>DATA!I8</f>
        <v>0</v>
      </c>
      <c r="K55" s="2">
        <f>DATA!J8</f>
        <v>0</v>
      </c>
      <c r="L55" s="2">
        <f>DATA!K8</f>
        <v>0</v>
      </c>
      <c r="M55" s="50">
        <f>DATA!L8</f>
        <v>0</v>
      </c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</row>
    <row r="56" spans="2:39" s="20" customFormat="1" ht="27.75" customHeight="1">
      <c r="B56" s="24">
        <v>41456</v>
      </c>
      <c r="C56" s="2">
        <f>DATA!B9</f>
        <v>0</v>
      </c>
      <c r="D56" s="2">
        <f>DATA!C9</f>
        <v>0</v>
      </c>
      <c r="E56" s="2">
        <f>DATA!D9</f>
        <v>0</v>
      </c>
      <c r="F56" s="2">
        <f>DATA!E9</f>
        <v>0</v>
      </c>
      <c r="G56" s="2">
        <f>DATA!F9</f>
        <v>0</v>
      </c>
      <c r="H56" s="2">
        <f>DATA!G9</f>
        <v>0</v>
      </c>
      <c r="I56" s="2">
        <f>DATA!H9</f>
        <v>0</v>
      </c>
      <c r="J56" s="2">
        <f>DATA!I9</f>
        <v>0</v>
      </c>
      <c r="K56" s="2">
        <f>DATA!J9</f>
        <v>0</v>
      </c>
      <c r="L56" s="2">
        <f>DATA!K9</f>
        <v>0</v>
      </c>
      <c r="M56" s="50">
        <f>DATA!L9</f>
        <v>0</v>
      </c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</row>
    <row r="57" spans="2:39" s="20" customFormat="1" ht="27.75" customHeight="1">
      <c r="B57" s="24">
        <v>41487</v>
      </c>
      <c r="C57" s="2">
        <f>DATA!B10</f>
        <v>0</v>
      </c>
      <c r="D57" s="2">
        <f>DATA!C10</f>
        <v>0</v>
      </c>
      <c r="E57" s="2">
        <f>DATA!D10</f>
        <v>0</v>
      </c>
      <c r="F57" s="2">
        <f>DATA!E10</f>
        <v>0</v>
      </c>
      <c r="G57" s="2">
        <f>DATA!F10</f>
        <v>0</v>
      </c>
      <c r="H57" s="2">
        <f>DATA!G10</f>
        <v>0</v>
      </c>
      <c r="I57" s="2">
        <f>DATA!H10</f>
        <v>0</v>
      </c>
      <c r="J57" s="2">
        <f>DATA!I10</f>
        <v>0</v>
      </c>
      <c r="K57" s="2">
        <f>DATA!J10</f>
        <v>0</v>
      </c>
      <c r="L57" s="2">
        <f>DATA!K10</f>
        <v>0</v>
      </c>
      <c r="M57" s="50">
        <f>DATA!L10</f>
        <v>0</v>
      </c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</row>
    <row r="58" spans="2:39" s="20" customFormat="1" ht="27.75" customHeight="1">
      <c r="B58" s="24">
        <v>41518</v>
      </c>
      <c r="C58" s="2">
        <f>DATA!B11</f>
        <v>0</v>
      </c>
      <c r="D58" s="2">
        <f>DATA!C11</f>
        <v>0</v>
      </c>
      <c r="E58" s="2">
        <f>DATA!D11</f>
        <v>0</v>
      </c>
      <c r="F58" s="2">
        <f>DATA!E11</f>
        <v>0</v>
      </c>
      <c r="G58" s="2">
        <f>DATA!F11</f>
        <v>0</v>
      </c>
      <c r="H58" s="2">
        <f>DATA!G11</f>
        <v>0</v>
      </c>
      <c r="I58" s="2">
        <f>DATA!H11</f>
        <v>0</v>
      </c>
      <c r="J58" s="2">
        <f>DATA!I11</f>
        <v>0</v>
      </c>
      <c r="K58" s="2">
        <f>DATA!J11</f>
        <v>0</v>
      </c>
      <c r="L58" s="2">
        <f>DATA!K11</f>
        <v>0</v>
      </c>
      <c r="M58" s="50">
        <f>DATA!L11</f>
        <v>0</v>
      </c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</row>
    <row r="59" spans="2:39" s="20" customFormat="1" ht="27.75" customHeight="1">
      <c r="B59" s="24">
        <v>41559</v>
      </c>
      <c r="C59" s="2">
        <f>DATA!B12</f>
        <v>0</v>
      </c>
      <c r="D59" s="2">
        <f>DATA!C12</f>
        <v>0</v>
      </c>
      <c r="E59" s="2">
        <f>DATA!D12</f>
        <v>0</v>
      </c>
      <c r="F59" s="2">
        <f>DATA!E12</f>
        <v>0</v>
      </c>
      <c r="G59" s="2">
        <f>DATA!F12</f>
        <v>0</v>
      </c>
      <c r="H59" s="2">
        <f>DATA!G12</f>
        <v>0</v>
      </c>
      <c r="I59" s="2">
        <f>DATA!H12</f>
        <v>0</v>
      </c>
      <c r="J59" s="2">
        <f>DATA!I12</f>
        <v>0</v>
      </c>
      <c r="K59" s="2">
        <f>DATA!J12</f>
        <v>0</v>
      </c>
      <c r="L59" s="2">
        <f>DATA!K12</f>
        <v>0</v>
      </c>
      <c r="M59" s="50">
        <f>DATA!L12</f>
        <v>0</v>
      </c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</row>
    <row r="60" spans="2:39" s="20" customFormat="1" ht="27.75" customHeight="1">
      <c r="B60" s="24">
        <v>41590</v>
      </c>
      <c r="C60" s="2">
        <f>DATA!B13</f>
        <v>0</v>
      </c>
      <c r="D60" s="2">
        <f>DATA!C13</f>
        <v>0</v>
      </c>
      <c r="E60" s="2">
        <f>DATA!D13</f>
        <v>0</v>
      </c>
      <c r="F60" s="2">
        <f>DATA!E13</f>
        <v>0</v>
      </c>
      <c r="G60" s="2">
        <f>DATA!F13</f>
        <v>0</v>
      </c>
      <c r="H60" s="2">
        <f>DATA!G13</f>
        <v>0</v>
      </c>
      <c r="I60" s="2">
        <f>DATA!H13</f>
        <v>0</v>
      </c>
      <c r="J60" s="2">
        <f>DATA!I13</f>
        <v>0</v>
      </c>
      <c r="K60" s="2">
        <f>DATA!J13</f>
        <v>0</v>
      </c>
      <c r="L60" s="2">
        <f>DATA!K13</f>
        <v>0</v>
      </c>
      <c r="M60" s="50">
        <f>DATA!L13</f>
        <v>0</v>
      </c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</row>
    <row r="61" spans="2:39" s="20" customFormat="1" ht="27.75" customHeight="1">
      <c r="B61" s="24">
        <v>41620</v>
      </c>
      <c r="C61" s="2">
        <f>DATA!B14</f>
        <v>0</v>
      </c>
      <c r="D61" s="2">
        <f>DATA!C14</f>
        <v>0</v>
      </c>
      <c r="E61" s="2">
        <f>DATA!D14</f>
        <v>0</v>
      </c>
      <c r="F61" s="2">
        <f>DATA!E14</f>
        <v>0</v>
      </c>
      <c r="G61" s="2">
        <f>DATA!F14</f>
        <v>0</v>
      </c>
      <c r="H61" s="2">
        <f>DATA!G14</f>
        <v>0</v>
      </c>
      <c r="I61" s="2">
        <f>DATA!H14</f>
        <v>0</v>
      </c>
      <c r="J61" s="2">
        <f>DATA!I14</f>
        <v>0</v>
      </c>
      <c r="K61" s="2">
        <f>DATA!J14</f>
        <v>0</v>
      </c>
      <c r="L61" s="2">
        <f>DATA!K14</f>
        <v>0</v>
      </c>
      <c r="M61" s="50">
        <f>DATA!L14</f>
        <v>0</v>
      </c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</row>
    <row r="62" spans="2:39" s="20" customFormat="1" ht="27.75" customHeight="1">
      <c r="B62" s="24">
        <v>41640</v>
      </c>
      <c r="C62" s="2">
        <f>DATA!B15</f>
        <v>0</v>
      </c>
      <c r="D62" s="2">
        <f>DATA!C15</f>
        <v>0</v>
      </c>
      <c r="E62" s="2">
        <f>DATA!D15</f>
        <v>0</v>
      </c>
      <c r="F62" s="2">
        <f>DATA!E15</f>
        <v>0</v>
      </c>
      <c r="G62" s="2">
        <f>DATA!F15</f>
        <v>0</v>
      </c>
      <c r="H62" s="2">
        <f>DATA!G15</f>
        <v>0</v>
      </c>
      <c r="I62" s="2">
        <f>DATA!H15</f>
        <v>0</v>
      </c>
      <c r="J62" s="2">
        <f>DATA!I15</f>
        <v>0</v>
      </c>
      <c r="K62" s="2">
        <f>DATA!J15</f>
        <v>0</v>
      </c>
      <c r="L62" s="2">
        <f>DATA!K15</f>
        <v>0</v>
      </c>
      <c r="M62" s="50">
        <f>DATA!L15</f>
        <v>0</v>
      </c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</row>
    <row r="63" spans="2:39" s="20" customFormat="1" ht="27.75" customHeight="1">
      <c r="B63" s="24">
        <v>41671</v>
      </c>
      <c r="C63" s="2">
        <f>DATA!B16</f>
        <v>0</v>
      </c>
      <c r="D63" s="2">
        <f>DATA!C16</f>
        <v>0</v>
      </c>
      <c r="E63" s="2">
        <f>DATA!D16</f>
        <v>0</v>
      </c>
      <c r="F63" s="2">
        <f>DATA!E16</f>
        <v>0</v>
      </c>
      <c r="G63" s="2">
        <f>DATA!F16</f>
        <v>0</v>
      </c>
      <c r="H63" s="2">
        <f>DATA!G16</f>
        <v>0</v>
      </c>
      <c r="I63" s="2">
        <f>DATA!H16</f>
        <v>0</v>
      </c>
      <c r="J63" s="2">
        <f>DATA!I16</f>
        <v>0</v>
      </c>
      <c r="K63" s="2">
        <f>DATA!J16</f>
        <v>0</v>
      </c>
      <c r="L63" s="2">
        <f>DATA!K16</f>
        <v>0</v>
      </c>
      <c r="M63" s="50">
        <f>DATA!L16</f>
        <v>0</v>
      </c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</row>
    <row r="64" spans="2:39" s="20" customFormat="1" ht="27.75" customHeight="1">
      <c r="B64" s="81" t="s">
        <v>12</v>
      </c>
      <c r="C64" s="2">
        <f>DATA!B17</f>
        <v>0</v>
      </c>
      <c r="D64" s="2">
        <f>DATA!C17</f>
        <v>0</v>
      </c>
      <c r="E64" s="2">
        <f>DATA!D17</f>
        <v>0</v>
      </c>
      <c r="F64" s="2">
        <f>DATA!E17</f>
        <v>0</v>
      </c>
      <c r="G64" s="2">
        <f>DATA!F17</f>
        <v>0</v>
      </c>
      <c r="H64" s="2">
        <f>DATA!G17</f>
        <v>0</v>
      </c>
      <c r="I64" s="2">
        <f>DATA!H17</f>
        <v>0</v>
      </c>
      <c r="J64" s="2">
        <f>DATA!I17</f>
        <v>0</v>
      </c>
      <c r="K64" s="2">
        <f>DATA!J17</f>
        <v>0</v>
      </c>
      <c r="L64" s="2">
        <f>DATA!K17</f>
        <v>0</v>
      </c>
      <c r="M64" s="50">
        <f>DATA!L17</f>
        <v>0</v>
      </c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</row>
    <row r="65" spans="1:39" s="20" customFormat="1" ht="27.75" customHeight="1">
      <c r="B65" s="81" t="s">
        <v>12</v>
      </c>
      <c r="C65" s="2">
        <f>DATA!$B$18</f>
        <v>0</v>
      </c>
      <c r="D65" s="2">
        <f>DATA!$C$18</f>
        <v>0</v>
      </c>
      <c r="E65" s="2">
        <f>DATA!$D$18</f>
        <v>0</v>
      </c>
      <c r="F65" s="2">
        <f>DATA!$E$18</f>
        <v>0</v>
      </c>
      <c r="G65" s="2">
        <f>DATA!$F$18</f>
        <v>0</v>
      </c>
      <c r="H65" s="2">
        <f>DATA!$G$18</f>
        <v>0</v>
      </c>
      <c r="I65" s="2">
        <f>DATA!$H$18</f>
        <v>0</v>
      </c>
      <c r="J65" s="2">
        <f>DATA!$I$18</f>
        <v>0</v>
      </c>
      <c r="K65" s="2">
        <f>DATA!$J$18</f>
        <v>0</v>
      </c>
      <c r="L65" s="2">
        <f>DATA!$K$18</f>
        <v>0</v>
      </c>
      <c r="M65" s="50">
        <f>DATA!$L$18</f>
        <v>0</v>
      </c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</row>
    <row r="66" spans="1:39" s="20" customFormat="1" ht="27.75" customHeight="1">
      <c r="B66" s="82" t="s">
        <v>5</v>
      </c>
      <c r="C66" s="50">
        <f>DATA!B19</f>
        <v>0</v>
      </c>
      <c r="D66" s="50">
        <f>DATA!C19</f>
        <v>0</v>
      </c>
      <c r="E66" s="50">
        <f>DATA!D19</f>
        <v>0</v>
      </c>
      <c r="F66" s="50">
        <f>DATA!E19</f>
        <v>0</v>
      </c>
      <c r="G66" s="50">
        <f>DATA!F19</f>
        <v>0</v>
      </c>
      <c r="H66" s="50">
        <f>DATA!G19</f>
        <v>0</v>
      </c>
      <c r="I66" s="50">
        <f>DATA!H19</f>
        <v>0</v>
      </c>
      <c r="J66" s="50">
        <f>DATA!I19</f>
        <v>0</v>
      </c>
      <c r="K66" s="50">
        <f>DATA!J19</f>
        <v>0</v>
      </c>
      <c r="L66" s="50">
        <f>DATA!K19</f>
        <v>0</v>
      </c>
      <c r="M66" s="50">
        <f>DATA!L19</f>
        <v>0</v>
      </c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</row>
    <row r="67" spans="1:39" s="20" customFormat="1" ht="15.75"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</row>
    <row r="68" spans="1:39" s="20" customFormat="1" ht="15.75"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</row>
    <row r="69" spans="1:39" s="20" customFormat="1" ht="15.75">
      <c r="K69" s="20" t="s">
        <v>23</v>
      </c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</row>
    <row r="70" spans="1:39" s="20" customFormat="1" ht="15.75">
      <c r="A70" s="19"/>
      <c r="B70" s="19"/>
      <c r="C70" s="19"/>
      <c r="D70" s="25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</row>
    <row r="71" spans="1:39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</row>
    <row r="72" spans="1:39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</row>
    <row r="73" spans="1:39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</row>
    <row r="74" spans="1:39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</row>
    <row r="75" spans="1:39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</row>
    <row r="76" spans="1:39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</row>
    <row r="77" spans="1:39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</row>
    <row r="78" spans="1:39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</row>
    <row r="79" spans="1:39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</row>
    <row r="80" spans="1:39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</row>
    <row r="81" spans="1:39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</row>
    <row r="82" spans="1:39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</row>
    <row r="83" spans="1:39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</row>
    <row r="84" spans="1:39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</row>
    <row r="85" spans="1:39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</row>
    <row r="86" spans="1:39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</row>
    <row r="87" spans="1:39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</row>
    <row r="88" spans="1:39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</row>
    <row r="89" spans="1:39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</row>
    <row r="90" spans="1:39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</row>
    <row r="91" spans="1:39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</row>
    <row r="92" spans="1:39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</row>
    <row r="93" spans="1:39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</row>
    <row r="94" spans="1:39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</row>
    <row r="95" spans="1:39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</row>
    <row r="96" spans="1:39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</row>
    <row r="97" spans="1:39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</row>
    <row r="98" spans="1:39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</row>
    <row r="99" spans="1:39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</row>
    <row r="100" spans="1:39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</row>
    <row r="101" spans="1:39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</row>
    <row r="102" spans="1:39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</row>
    <row r="103" spans="1:39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</row>
    <row r="104" spans="1:39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</row>
    <row r="105" spans="1:39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</row>
    <row r="106" spans="1:39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</row>
    <row r="107" spans="1:39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</row>
    <row r="108" spans="1:39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</row>
    <row r="109" spans="1:39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</row>
    <row r="110" spans="1:39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</row>
    <row r="111" spans="1:39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</row>
    <row r="112" spans="1:39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</row>
    <row r="113" spans="1:39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</row>
    <row r="114" spans="1:39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</row>
    <row r="115" spans="1:39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</row>
    <row r="116" spans="1:39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</row>
    <row r="117" spans="1:39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</row>
    <row r="118" spans="1:39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</row>
    <row r="119" spans="1:39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</row>
    <row r="120" spans="1:39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</row>
    <row r="121" spans="1:39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</row>
    <row r="122" spans="1:39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</row>
    <row r="123" spans="1:39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</row>
    <row r="124" spans="1:39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</row>
    <row r="125" spans="1:39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</row>
    <row r="126" spans="1:39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</row>
    <row r="127" spans="1:39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</row>
    <row r="128" spans="1:39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</row>
    <row r="129" spans="1:39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</row>
    <row r="130" spans="1:39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</row>
    <row r="131" spans="1:39"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</row>
    <row r="132" spans="1:39"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</row>
    <row r="133" spans="1:39"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</row>
    <row r="134" spans="1:39"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</row>
    <row r="135" spans="1:39"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</row>
    <row r="136" spans="1:39"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</row>
    <row r="137" spans="1:39"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</row>
    <row r="138" spans="1:39"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</row>
    <row r="139" spans="1:39"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</row>
    <row r="140" spans="1:39"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</row>
    <row r="141" spans="1:39"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</row>
    <row r="142" spans="1:39"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</row>
    <row r="143" spans="1:39"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</row>
    <row r="144" spans="1:39"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</row>
    <row r="145" spans="4:39"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</row>
    <row r="146" spans="4:39"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</row>
    <row r="147" spans="4:39"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</row>
    <row r="148" spans="4:39"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</row>
    <row r="149" spans="4:39"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</row>
    <row r="150" spans="4:39"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</row>
    <row r="151" spans="4:39"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</row>
    <row r="152" spans="4:39"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</row>
    <row r="153" spans="4:39"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</row>
    <row r="154" spans="4:39"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</row>
    <row r="155" spans="4:39"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</row>
    <row r="156" spans="4:39"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</row>
    <row r="157" spans="4:39"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</row>
    <row r="158" spans="4:39"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</row>
    <row r="159" spans="4:39"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</row>
    <row r="160" spans="4:39"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</row>
    <row r="161" spans="4:39"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</row>
    <row r="162" spans="4:39"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</row>
    <row r="163" spans="4:39"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</row>
  </sheetData>
  <sheetProtection password="DF4D" sheet="1" objects="1" scenarios="1" selectLockedCells="1"/>
  <mergeCells count="46">
    <mergeCell ref="D3:M3"/>
    <mergeCell ref="B24:J24"/>
    <mergeCell ref="A1:M1"/>
    <mergeCell ref="A2:M2"/>
    <mergeCell ref="B18:K18"/>
    <mergeCell ref="B11:K11"/>
    <mergeCell ref="B12:K12"/>
    <mergeCell ref="B13:K13"/>
    <mergeCell ref="A4:C4"/>
    <mergeCell ref="D4:E4"/>
    <mergeCell ref="B5:K5"/>
    <mergeCell ref="B10:L10"/>
    <mergeCell ref="B21:K21"/>
    <mergeCell ref="B23:J23"/>
    <mergeCell ref="I46:L46"/>
    <mergeCell ref="O41:P41"/>
    <mergeCell ref="O37:P40"/>
    <mergeCell ref="B43:J43"/>
    <mergeCell ref="B35:J35"/>
    <mergeCell ref="B49:B50"/>
    <mergeCell ref="A48:M48"/>
    <mergeCell ref="B14:K14"/>
    <mergeCell ref="B15:K15"/>
    <mergeCell ref="B40:J40"/>
    <mergeCell ref="B38:J38"/>
    <mergeCell ref="B16:K16"/>
    <mergeCell ref="B17:K17"/>
    <mergeCell ref="B19:K19"/>
    <mergeCell ref="B20:K20"/>
    <mergeCell ref="B22:K22"/>
    <mergeCell ref="B32:J32"/>
    <mergeCell ref="J44:L44"/>
    <mergeCell ref="B29:J29"/>
    <mergeCell ref="B34:J34"/>
    <mergeCell ref="B28:J28"/>
    <mergeCell ref="B25:J25"/>
    <mergeCell ref="B26:J26"/>
    <mergeCell ref="B30:K30"/>
    <mergeCell ref="B31:K31"/>
    <mergeCell ref="B42:J42"/>
    <mergeCell ref="B41:J41"/>
    <mergeCell ref="B36:J36"/>
    <mergeCell ref="B33:J33"/>
    <mergeCell ref="B37:J37"/>
    <mergeCell ref="B39:J39"/>
    <mergeCell ref="B27:J27"/>
  </mergeCells>
  <pageMargins left="0.43307086614173229" right="0.27559055118110237" top="0.94488188976377963" bottom="0.31496062992125984" header="0.31496062992125984" footer="0.31496062992125984"/>
  <pageSetup paperSize="9" scale="74" fitToHeight="2" orientation="portrait" blackAndWhite="1" r:id="rId1"/>
  <rowBreaks count="1" manualBreakCount="1">
    <brk id="47" max="12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DATA</vt:lpstr>
      <vt:lpstr>STATEMENT</vt:lpstr>
      <vt:lpstr>STATEMENT!Print_Area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logon</cp:lastModifiedBy>
  <cp:lastPrinted>2013-03-15T16:47:41Z</cp:lastPrinted>
  <dcterms:created xsi:type="dcterms:W3CDTF">2008-12-31T18:31:55Z</dcterms:created>
  <dcterms:modified xsi:type="dcterms:W3CDTF">2013-12-18T10:34:05Z</dcterms:modified>
</cp:coreProperties>
</file>